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 activeTab="2"/>
  </bookViews>
  <sheets>
    <sheet name="Alfalfa Grass" sheetId="1" r:id="rId1"/>
    <sheet name="Grass" sheetId="2" r:id="rId2"/>
    <sheet name="Clover Grass" sheetId="3" r:id="rId3"/>
    <sheet name="Seed costs" sheetId="4" r:id="rId4"/>
    <sheet name="Establishment Costs" sheetId="5" r:id="rId5"/>
  </sheets>
  <calcPr calcId="145621"/>
</workbook>
</file>

<file path=xl/calcChain.xml><?xml version="1.0" encoding="utf-8"?>
<calcChain xmlns="http://schemas.openxmlformats.org/spreadsheetml/2006/main">
  <c r="K27" i="2" l="1"/>
  <c r="K27" i="1"/>
  <c r="K27" i="3"/>
  <c r="E27" i="3"/>
  <c r="E27" i="2"/>
  <c r="H30" i="5"/>
  <c r="H21" i="5"/>
  <c r="H12" i="5"/>
  <c r="E30" i="5"/>
  <c r="E21" i="5"/>
  <c r="E12" i="5"/>
  <c r="E28" i="5"/>
  <c r="E27" i="5"/>
  <c r="E26" i="5"/>
  <c r="E25" i="5"/>
  <c r="E24" i="5"/>
  <c r="E19" i="5"/>
  <c r="E18" i="5"/>
  <c r="E17" i="5"/>
  <c r="E16" i="5"/>
  <c r="E15" i="5"/>
  <c r="E10" i="5"/>
  <c r="E9" i="5"/>
  <c r="E8" i="5"/>
  <c r="E7" i="5"/>
  <c r="E6" i="5"/>
  <c r="J11" i="4"/>
  <c r="L11" i="4" s="1"/>
  <c r="E11" i="4"/>
  <c r="E8" i="4"/>
  <c r="J8" i="4"/>
  <c r="J5" i="4"/>
  <c r="L5" i="4" s="1"/>
  <c r="E5" i="4"/>
  <c r="L8" i="4" l="1"/>
  <c r="E27" i="1"/>
  <c r="E31" i="2" l="1"/>
  <c r="K91" i="3"/>
  <c r="E91" i="3"/>
  <c r="K90" i="3"/>
  <c r="E90" i="3"/>
  <c r="K87" i="3"/>
  <c r="E87" i="3"/>
  <c r="K86" i="3"/>
  <c r="E86" i="3"/>
  <c r="K83" i="3"/>
  <c r="E83" i="3"/>
  <c r="K81" i="3"/>
  <c r="E81" i="3"/>
  <c r="J77" i="3"/>
  <c r="K77" i="3" s="1"/>
  <c r="E77" i="3"/>
  <c r="K61" i="3"/>
  <c r="K59" i="3"/>
  <c r="E59" i="3"/>
  <c r="K58" i="3"/>
  <c r="E58" i="3"/>
  <c r="K55" i="3"/>
  <c r="K54" i="3"/>
  <c r="E54" i="3"/>
  <c r="K53" i="3"/>
  <c r="E53" i="3"/>
  <c r="D55" i="3" s="1"/>
  <c r="E55" i="3" s="1"/>
  <c r="K52" i="3"/>
  <c r="E52" i="3"/>
  <c r="K49" i="3"/>
  <c r="E49" i="3"/>
  <c r="K48" i="3"/>
  <c r="E48" i="3"/>
  <c r="K46" i="3"/>
  <c r="K45" i="3"/>
  <c r="E44" i="3"/>
  <c r="K42" i="3"/>
  <c r="K41" i="3"/>
  <c r="K40" i="3"/>
  <c r="E40" i="3"/>
  <c r="K39" i="3"/>
  <c r="E39" i="3"/>
  <c r="K38" i="3"/>
  <c r="E38" i="3"/>
  <c r="K37" i="3"/>
  <c r="E37" i="3"/>
  <c r="K34" i="3"/>
  <c r="K33" i="3"/>
  <c r="E33" i="3"/>
  <c r="K32" i="3"/>
  <c r="E32" i="3"/>
  <c r="K31" i="3"/>
  <c r="K63" i="3" s="1"/>
  <c r="E31" i="3"/>
  <c r="K19" i="3"/>
  <c r="K21" i="3" s="1"/>
  <c r="E19" i="3"/>
  <c r="E21" i="3" s="1"/>
  <c r="K92" i="2"/>
  <c r="E92" i="2"/>
  <c r="K91" i="2"/>
  <c r="E91" i="2"/>
  <c r="K88" i="2"/>
  <c r="E88" i="2"/>
  <c r="K87" i="2"/>
  <c r="E87" i="2"/>
  <c r="K84" i="2"/>
  <c r="E84" i="2"/>
  <c r="K82" i="2"/>
  <c r="E82" i="2"/>
  <c r="J78" i="2"/>
  <c r="K78" i="2" s="1"/>
  <c r="E78" i="2"/>
  <c r="K62" i="2"/>
  <c r="K60" i="2"/>
  <c r="E60" i="2"/>
  <c r="K59" i="2"/>
  <c r="E59" i="2"/>
  <c r="K56" i="2"/>
  <c r="K55" i="2"/>
  <c r="E55" i="2"/>
  <c r="K54" i="2"/>
  <c r="E54" i="2"/>
  <c r="K53" i="2"/>
  <c r="E53" i="2"/>
  <c r="K50" i="2"/>
  <c r="E50" i="2"/>
  <c r="K49" i="2"/>
  <c r="E49" i="2"/>
  <c r="K47" i="2"/>
  <c r="K46" i="2"/>
  <c r="E45" i="2"/>
  <c r="K43" i="2"/>
  <c r="K42" i="2"/>
  <c r="K41" i="2"/>
  <c r="E41" i="2"/>
  <c r="K40" i="2"/>
  <c r="E40" i="2"/>
  <c r="K39" i="2"/>
  <c r="E39" i="2"/>
  <c r="K38" i="2"/>
  <c r="E38" i="2"/>
  <c r="K35" i="2"/>
  <c r="K34" i="2"/>
  <c r="E34" i="2"/>
  <c r="K33" i="2"/>
  <c r="E33" i="2"/>
  <c r="K32" i="2"/>
  <c r="K64" i="2" s="1"/>
  <c r="E32" i="2"/>
  <c r="K21" i="2"/>
  <c r="K19" i="2"/>
  <c r="E19" i="2"/>
  <c r="E21" i="2" s="1"/>
  <c r="K91" i="1"/>
  <c r="E91" i="1"/>
  <c r="K90" i="1"/>
  <c r="E90" i="1"/>
  <c r="K87" i="1"/>
  <c r="E87" i="1"/>
  <c r="K86" i="1"/>
  <c r="E86" i="1"/>
  <c r="K83" i="1"/>
  <c r="E83" i="1"/>
  <c r="K81" i="1"/>
  <c r="E81" i="1"/>
  <c r="J77" i="1"/>
  <c r="K77" i="1" s="1"/>
  <c r="E77" i="1"/>
  <c r="K61" i="1"/>
  <c r="K59" i="1"/>
  <c r="E59" i="1"/>
  <c r="K58" i="1"/>
  <c r="E58" i="1"/>
  <c r="K55" i="1"/>
  <c r="K54" i="1"/>
  <c r="E54" i="1"/>
  <c r="K53" i="1"/>
  <c r="E53" i="1"/>
  <c r="K52" i="1"/>
  <c r="E52" i="1"/>
  <c r="K49" i="1"/>
  <c r="E49" i="1"/>
  <c r="K48" i="1"/>
  <c r="E48" i="1"/>
  <c r="K46" i="1"/>
  <c r="K45" i="1"/>
  <c r="E44" i="1"/>
  <c r="K42" i="1"/>
  <c r="K41" i="1"/>
  <c r="K40" i="1"/>
  <c r="E40" i="1"/>
  <c r="K39" i="1"/>
  <c r="E39" i="1"/>
  <c r="K38" i="1"/>
  <c r="E38" i="1"/>
  <c r="K37" i="1"/>
  <c r="E37" i="1"/>
  <c r="K34" i="1"/>
  <c r="K33" i="1"/>
  <c r="E33" i="1"/>
  <c r="K32" i="1"/>
  <c r="E32" i="1"/>
  <c r="K31" i="1"/>
  <c r="E31" i="1"/>
  <c r="K19" i="1"/>
  <c r="K21" i="1" s="1"/>
  <c r="E19" i="1"/>
  <c r="E21" i="1" s="1"/>
  <c r="K63" i="1" l="1"/>
  <c r="E63" i="3"/>
  <c r="D79" i="3" s="1"/>
  <c r="E79" i="3" s="1"/>
  <c r="E93" i="3" s="1"/>
  <c r="D56" i="2"/>
  <c r="E56" i="2" s="1"/>
  <c r="D55" i="1"/>
  <c r="E55" i="1" s="1"/>
  <c r="E63" i="1" s="1"/>
  <c r="E64" i="2"/>
  <c r="D80" i="2" s="1"/>
  <c r="E80" i="2" s="1"/>
  <c r="E94" i="2" s="1"/>
  <c r="J65" i="3"/>
  <c r="K65" i="3" s="1"/>
  <c r="K68" i="3" s="1"/>
  <c r="J79" i="3"/>
  <c r="K79" i="3" s="1"/>
  <c r="K93" i="3"/>
  <c r="J66" i="2"/>
  <c r="K66" i="2" s="1"/>
  <c r="K69" i="2" s="1"/>
  <c r="J80" i="2"/>
  <c r="K80" i="2" s="1"/>
  <c r="K94" i="2"/>
  <c r="J65" i="1"/>
  <c r="K65" i="1" s="1"/>
  <c r="K68" i="1" s="1"/>
  <c r="J79" i="1"/>
  <c r="K79" i="1" s="1"/>
  <c r="K93" i="1" s="1"/>
  <c r="C65" i="3" l="1"/>
  <c r="E65" i="3" s="1"/>
  <c r="E68" i="3" s="1"/>
  <c r="E97" i="3" s="1"/>
  <c r="C66" i="2"/>
  <c r="E66" i="2" s="1"/>
  <c r="E69" i="2" s="1"/>
  <c r="E71" i="2" s="1"/>
  <c r="D79" i="1"/>
  <c r="E79" i="1" s="1"/>
  <c r="E93" i="1" s="1"/>
  <c r="C65" i="1"/>
  <c r="E65" i="1" s="1"/>
  <c r="E68" i="1" s="1"/>
  <c r="E97" i="1" s="1"/>
  <c r="K70" i="3"/>
  <c r="K95" i="3"/>
  <c r="K97" i="3"/>
  <c r="E70" i="3"/>
  <c r="E95" i="3"/>
  <c r="K71" i="2"/>
  <c r="K96" i="2"/>
  <c r="K98" i="2"/>
  <c r="K70" i="1"/>
  <c r="K95" i="1"/>
  <c r="K97" i="1"/>
  <c r="E98" i="2" l="1"/>
  <c r="E96" i="2"/>
  <c r="E102" i="2" s="1"/>
  <c r="E70" i="1"/>
  <c r="E95" i="1"/>
  <c r="E99" i="1" s="1"/>
  <c r="K101" i="3"/>
  <c r="K99" i="3"/>
  <c r="E101" i="3"/>
  <c r="E99" i="3"/>
  <c r="K102" i="2"/>
  <c r="K100" i="2"/>
  <c r="K101" i="1"/>
  <c r="K99" i="1"/>
  <c r="E100" i="2" l="1"/>
  <c r="E101" i="1"/>
</calcChain>
</file>

<file path=xl/sharedStrings.xml><?xml version="1.0" encoding="utf-8"?>
<sst xmlns="http://schemas.openxmlformats.org/spreadsheetml/2006/main" count="608" uniqueCount="97">
  <si>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</si>
  <si>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</si>
  <si>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</si>
  <si>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</si>
  <si>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</si>
  <si>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</si>
  <si>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</si>
  <si>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($)</t>
  </si>
  <si>
    <t>($/acre)</t>
  </si>
  <si>
    <t>Products</t>
  </si>
  <si>
    <t>Alfalfa</t>
  </si>
  <si>
    <t>tons dry matter</t>
  </si>
  <si>
    <t>Total</t>
  </si>
  <si>
    <t>Operating Costs</t>
  </si>
  <si>
    <t>Input Expenses</t>
  </si>
  <si>
    <r>
      <t>Fertility</t>
    </r>
    <r>
      <rPr>
        <vertAlign val="superscript"/>
        <sz val="10"/>
        <rFont val="Arial"/>
        <family val="2"/>
      </rPr>
      <t>1</t>
    </r>
  </si>
  <si>
    <t>Fertility</t>
  </si>
  <si>
    <t>Phosphorus 18-46-0</t>
  </si>
  <si>
    <t>lbs of product</t>
  </si>
  <si>
    <t>Potassium 0-0-60</t>
  </si>
  <si>
    <t>Boron</t>
  </si>
  <si>
    <t>Miscellaneous</t>
  </si>
  <si>
    <t>Crop insurance</t>
  </si>
  <si>
    <t>acre</t>
  </si>
  <si>
    <t>Pest Scouting</t>
  </si>
  <si>
    <t>Custom fertilizer spreading</t>
  </si>
  <si>
    <t>Fertilizer spreading</t>
  </si>
  <si>
    <t>Hauling</t>
  </si>
  <si>
    <t>Insect Control</t>
  </si>
  <si>
    <t>Part-time Labor</t>
  </si>
  <si>
    <t>hour</t>
  </si>
  <si>
    <t xml:space="preserve">   Part-time Labor Benefits</t>
  </si>
  <si>
    <t>Energy Expenses</t>
  </si>
  <si>
    <t xml:space="preserve">   Diesel Fuel (with WI tax credit)</t>
  </si>
  <si>
    <t>gal</t>
  </si>
  <si>
    <t xml:space="preserve">   Diesel Fuel</t>
  </si>
  <si>
    <t xml:space="preserve">   Gasoline (with WI tax credit)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</si>
  <si>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</si>
  <si>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</si>
  <si>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</si>
  <si>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</si>
  <si>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</si>
  <si>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</si>
  <si>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</si>
  <si>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r>
      <t>Custom Rate Charges</t>
    </r>
    <r>
      <rPr>
        <vertAlign val="superscript"/>
        <sz val="10"/>
        <rFont val="Arial"/>
        <family val="2"/>
      </rPr>
      <t>2</t>
    </r>
  </si>
  <si>
    <t>Sub-Total</t>
  </si>
  <si>
    <t>Interest on Operating Capital - 6 months</t>
  </si>
  <si>
    <t>(Enter % in I63)</t>
  </si>
  <si>
    <t>Total Operating Costs per Acre</t>
  </si>
  <si>
    <t>Total Operating Costs per Ton</t>
  </si>
  <si>
    <t>Fixed Expenses</t>
  </si>
  <si>
    <t xml:space="preserve">Management charge </t>
  </si>
  <si>
    <t>% of Income</t>
  </si>
  <si>
    <t>Management charge (enter % of income in I75)</t>
  </si>
  <si>
    <t>Overhead - 5% of operating expenses</t>
  </si>
  <si>
    <t>% of oper. expenses</t>
  </si>
  <si>
    <t>Overhead (enter % of operating expenses in I77)</t>
  </si>
  <si>
    <t>Land ownership costs</t>
  </si>
  <si>
    <t>Labor Expenses</t>
  </si>
  <si>
    <t>Interest and Insurance Expenses</t>
  </si>
  <si>
    <t>Depreciation Expenses</t>
  </si>
  <si>
    <t>Total Fixed Expenses per Acre</t>
  </si>
  <si>
    <t>Total Costs per Acre</t>
  </si>
  <si>
    <t>Return to Land and Operator per Acre</t>
  </si>
  <si>
    <t>Return to Operator per Acre</t>
  </si>
  <si>
    <t>Total Cost per Ton</t>
  </si>
  <si>
    <t>$ per ton (dry matter)</t>
  </si>
  <si>
    <r>
      <t xml:space="preserve">1 </t>
    </r>
    <r>
      <rPr>
        <sz val="10"/>
        <rFont val="Arial"/>
        <family val="2"/>
      </rPr>
      <t xml:space="preserve">Fertilizer rates were based on University of Wisconsin-Extension recommendations.  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</si>
  <si>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Many farmers will not know what the energy, repairs and maintenance, interest and insurance, and depreciation expenses are for many of the field </t>
    </r>
  </si>
  <si>
    <t xml:space="preserve">  operations needed to till, plant, and harvest the corn crop.   In place of these values, one can use the cumulative value per acre from the </t>
  </si>
  <si>
    <t xml:space="preserve">  Wisconsin's 2013 Custom Rate Guide.  </t>
  </si>
  <si>
    <t>Developed by Ken Barnett, November 2014</t>
  </si>
  <si>
    <t>University of Wisconsin Center for Dairy Profitability</t>
  </si>
  <si>
    <t>Alfalfa/grass</t>
  </si>
  <si>
    <t>Established Alfalfa/Grass Harvested as Hay Budget for Wisconsin in 2015</t>
  </si>
  <si>
    <t>Established Pure Grass Harvested as Hay Budget for Wisconsin in 2015</t>
  </si>
  <si>
    <t>Grass</t>
  </si>
  <si>
    <t>Urea 46-0-0</t>
  </si>
  <si>
    <t>Established Clover/Grass Harvested as Hay Budget for Wisconsin in 2015</t>
  </si>
  <si>
    <t>Preharvest machinery</t>
  </si>
  <si>
    <t>Seed</t>
  </si>
  <si>
    <t>Herbicide</t>
  </si>
  <si>
    <t>Lime</t>
  </si>
  <si>
    <t>Labor</t>
  </si>
  <si>
    <t>ton</t>
  </si>
  <si>
    <t>Pure grass</t>
  </si>
  <si>
    <t>Clover/grass</t>
  </si>
  <si>
    <t>Orchardgrass</t>
  </si>
  <si>
    <t>Timothy</t>
  </si>
  <si>
    <t>lbs/A</t>
  </si>
  <si>
    <t>$/lb</t>
  </si>
  <si>
    <t>Red clover</t>
  </si>
  <si>
    <t>Pure Grass</t>
  </si>
  <si>
    <t>Clover/Grass</t>
  </si>
  <si>
    <t>One-fourth of establishment costs</t>
  </si>
  <si>
    <t>(Machinery, seed, lime, labor, and herbicide)</t>
  </si>
  <si>
    <t>1/4 cost equals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</si>
</sst>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quotePrefix="1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0" borderId="0" xfId="0" applyFont="1" applyFill="1"/>
    <xf numFmtId="0" fontId="3" fillId="3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4" fillId="0" borderId="0" xfId="0" applyFont="1"/>
    <xf numFmtId="2" fontId="0" fillId="0" borderId="0" xfId="0" applyNumberFormat="1" applyBorder="1" applyAlignment="1">
      <alignment horizontal="center"/>
    </xf>
    <xf numFmtId="0" fontId="4" fillId="0" borderId="2" xfId="0" applyFont="1" applyBorder="1"/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2" xfId="0" applyFont="1" applyBorder="1"/>
    <xf numFmtId="0" fontId="5" fillId="0" borderId="0" xfId="0" applyFont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0" xfId="0" quotePrefix="1" applyAlignment="1" applyProtection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2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2" fontId="0" fillId="0" borderId="2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10" fontId="0" fillId="2" borderId="6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</xf>
    <xf numFmtId="0" fontId="5" fillId="0" borderId="2" xfId="0" applyFont="1" applyBorder="1" applyAlignment="1">
      <alignment horizontal="right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2" fontId="0" fillId="0" borderId="10" xfId="0" applyNumberFormat="1" applyFill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1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9" fillId="0" borderId="0" xfId="1" applyAlignment="1" applyProtection="1"/>
    <xf numFmtId="0" fontId="0" fillId="0" borderId="0" xfId="0" applyFill="1" applyAlignment="1" applyProtection="1">
      <alignment horizontal="right"/>
    </xf>
    <xf numFmtId="0" fontId="0" fillId="0" borderId="0" xfId="0" quotePrefix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2" fontId="0" fillId="0" borderId="0" xfId="0" applyNumberFormat="1"/>
    <xf numFmtId="0" fontId="10" fillId="0" borderId="0" xfId="0" applyFont="1"/>
    <xf numFmtId="0" fontId="0" fillId="0" borderId="1" xfId="0" applyBorder="1"/>
    <xf numFmtId="2" fontId="0" fillId="0" borderId="1" xfId="0" applyNumberFormat="1" applyFill="1" applyBorder="1" applyAlignment="1" applyProtection="1">
      <alignment horizontal="center"/>
    </xf>
    <xf numFmtId="2" fontId="0" fillId="0" borderId="10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2" name="Picture 2" descr="Team Forage logo_s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61925"/>
          <a:ext cx="1590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0</xdr:colOff>
      <xdr:row>4</xdr:row>
      <xdr:rowOff>9525</xdr:rowOff>
    </xdr:to>
    <xdr:pic>
      <xdr:nvPicPr>
        <xdr:cNvPr id="4" name="Picture 4" descr="C:\Users\Owner\Pictures\New Logos\UWEX-Logo-2C-small (1)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971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88900</xdr:rowOff>
    </xdr:from>
    <xdr:to>
      <xdr:col>6</xdr:col>
      <xdr:colOff>1085850</xdr:colOff>
      <xdr:row>120</xdr:row>
      <xdr:rowOff>76200</xdr:rowOff>
    </xdr:to>
    <xdr:pic>
      <xdr:nvPicPr>
        <xdr:cNvPr id="10" name="Picture 2" descr="CDP 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1310600"/>
          <a:ext cx="2063750" cy="132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2" name="Picture 2" descr="Team Forage logo_s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90500"/>
          <a:ext cx="1590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114</xdr:row>
      <xdr:rowOff>66675</xdr:rowOff>
    </xdr:from>
    <xdr:to>
      <xdr:col>6</xdr:col>
      <xdr:colOff>857250</xdr:colOff>
      <xdr:row>122</xdr:row>
      <xdr:rowOff>66675</xdr:rowOff>
    </xdr:to>
    <xdr:pic>
      <xdr:nvPicPr>
        <xdr:cNvPr id="3" name="Picture 3" descr="CDP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1278850"/>
          <a:ext cx="42862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101600</xdr:colOff>
      <xdr:row>0</xdr:row>
      <xdr:rowOff>101600</xdr:rowOff>
    </xdr:from>
    <xdr:to>
      <xdr:col>1</xdr:col>
      <xdr:colOff>25400</xdr:colOff>
      <xdr:row>4</xdr:row>
      <xdr:rowOff>34925</xdr:rowOff>
    </xdr:to>
    <xdr:pic>
      <xdr:nvPicPr>
        <xdr:cNvPr id="5" name="Picture 4" descr="C:\Users\Owner\Pictures\New Logos\UWEX-Logo-2C-small (1)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01600"/>
          <a:ext cx="2679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</xdr:row>
      <xdr:rowOff>0</xdr:rowOff>
    </xdr:from>
    <xdr:to>
      <xdr:col>10</xdr:col>
      <xdr:colOff>581025</xdr:colOff>
      <xdr:row>5</xdr:row>
      <xdr:rowOff>0</xdr:rowOff>
    </xdr:to>
    <xdr:pic>
      <xdr:nvPicPr>
        <xdr:cNvPr id="2" name="Picture 2" descr="Team Forage logo_s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90500"/>
          <a:ext cx="1590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113</xdr:row>
      <xdr:rowOff>66675</xdr:rowOff>
    </xdr:from>
    <xdr:to>
      <xdr:col>6</xdr:col>
      <xdr:colOff>857250</xdr:colOff>
      <xdr:row>121</xdr:row>
      <xdr:rowOff>66675</xdr:rowOff>
    </xdr:to>
    <xdr:pic>
      <xdr:nvPicPr>
        <xdr:cNvPr id="3" name="Picture 3" descr="CDP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1278850"/>
          <a:ext cx="42862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63500</xdr:rowOff>
    </xdr:from>
    <xdr:to>
      <xdr:col>1</xdr:col>
      <xdr:colOff>0</xdr:colOff>
      <xdr:row>3</xdr:row>
      <xdr:rowOff>187325</xdr:rowOff>
    </xdr:to>
    <xdr:pic>
      <xdr:nvPicPr>
        <xdr:cNvPr id="5" name="Picture 4" descr="C:\Users\Owner\Pictures\New Logos\UWEX-Logo-2C-small (1)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500"/>
          <a:ext cx="2679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s.usda.gov/Statistics_by_State/Wisconsin/Publications/custom_rates_201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nass.usda.gov/Statistics_by_State/Wisconsin/Publications/custom_rates_201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nass.usda.gov/Statistics_by_State/Wisconsin/Publications/custom_rate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="75" zoomScaleNormal="75" workbookViewId="0">
      <selection activeCell="G4" sqref="G4"/>
    </sheetView>
  </sheetViews>
  <sheetFormatPr defaultRowHeight="15" x14ac:dyDescent="0.25"/>
  <cols>
    <col min="1" max="1" width="41.28515625" customWidth="1"/>
    <col min="2" max="2" width="22.28515625" customWidth="1"/>
    <col min="3" max="3" width="11.28515625" customWidth="1"/>
    <col min="5" max="5" width="11.42578125" customWidth="1"/>
    <col min="6" max="6" width="3.140625" customWidth="1"/>
    <col min="7" max="7" width="45.140625" customWidth="1"/>
    <col min="8" max="8" width="20.42578125" customWidth="1"/>
    <col min="9" max="9" width="10.42578125" customWidth="1"/>
    <col min="11" max="11" width="11.42578125" customWidth="1"/>
    <col min="257" max="257" width="41.28515625" customWidth="1"/>
    <col min="258" max="258" width="22.28515625" customWidth="1"/>
    <col min="259" max="259" width="11.28515625" customWidth="1"/>
    <col min="261" max="261" width="11.42578125" customWidth="1"/>
    <col min="262" max="262" width="3.140625" customWidth="1"/>
    <col min="263" max="263" width="45.140625" customWidth="1"/>
    <col min="264" max="264" width="20.42578125" customWidth="1"/>
    <col min="265" max="265" width="10.42578125" customWidth="1"/>
    <col min="267" max="267" width="11.42578125" customWidth="1"/>
    <col min="513" max="513" width="41.28515625" customWidth="1"/>
    <col min="514" max="514" width="22.28515625" customWidth="1"/>
    <col min="515" max="515" width="11.28515625" customWidth="1"/>
    <col min="517" max="517" width="11.42578125" customWidth="1"/>
    <col min="518" max="518" width="3.140625" customWidth="1"/>
    <col min="519" max="519" width="45.140625" customWidth="1"/>
    <col min="520" max="520" width="20.42578125" customWidth="1"/>
    <col min="521" max="521" width="10.42578125" customWidth="1"/>
    <col min="523" max="523" width="11.42578125" customWidth="1"/>
    <col min="769" max="769" width="41.28515625" customWidth="1"/>
    <col min="770" max="770" width="22.28515625" customWidth="1"/>
    <col min="771" max="771" width="11.28515625" customWidth="1"/>
    <col min="773" max="773" width="11.42578125" customWidth="1"/>
    <col min="774" max="774" width="3.140625" customWidth="1"/>
    <col min="775" max="775" width="45.140625" customWidth="1"/>
    <col min="776" max="776" width="20.42578125" customWidth="1"/>
    <col min="777" max="777" width="10.42578125" customWidth="1"/>
    <col min="779" max="779" width="11.42578125" customWidth="1"/>
    <col min="1025" max="1025" width="41.28515625" customWidth="1"/>
    <col min="1026" max="1026" width="22.28515625" customWidth="1"/>
    <col min="1027" max="1027" width="11.28515625" customWidth="1"/>
    <col min="1029" max="1029" width="11.42578125" customWidth="1"/>
    <col min="1030" max="1030" width="3.140625" customWidth="1"/>
    <col min="1031" max="1031" width="45.140625" customWidth="1"/>
    <col min="1032" max="1032" width="20.42578125" customWidth="1"/>
    <col min="1033" max="1033" width="10.42578125" customWidth="1"/>
    <col min="1035" max="1035" width="11.42578125" customWidth="1"/>
    <col min="1281" max="1281" width="41.28515625" customWidth="1"/>
    <col min="1282" max="1282" width="22.28515625" customWidth="1"/>
    <col min="1283" max="1283" width="11.28515625" customWidth="1"/>
    <col min="1285" max="1285" width="11.42578125" customWidth="1"/>
    <col min="1286" max="1286" width="3.140625" customWidth="1"/>
    <col min="1287" max="1287" width="45.140625" customWidth="1"/>
    <col min="1288" max="1288" width="20.42578125" customWidth="1"/>
    <col min="1289" max="1289" width="10.42578125" customWidth="1"/>
    <col min="1291" max="1291" width="11.42578125" customWidth="1"/>
    <col min="1537" max="1537" width="41.28515625" customWidth="1"/>
    <col min="1538" max="1538" width="22.28515625" customWidth="1"/>
    <col min="1539" max="1539" width="11.28515625" customWidth="1"/>
    <col min="1541" max="1541" width="11.42578125" customWidth="1"/>
    <col min="1542" max="1542" width="3.140625" customWidth="1"/>
    <col min="1543" max="1543" width="45.140625" customWidth="1"/>
    <col min="1544" max="1544" width="20.42578125" customWidth="1"/>
    <col min="1545" max="1545" width="10.42578125" customWidth="1"/>
    <col min="1547" max="1547" width="11.42578125" customWidth="1"/>
    <col min="1793" max="1793" width="41.28515625" customWidth="1"/>
    <col min="1794" max="1794" width="22.28515625" customWidth="1"/>
    <col min="1795" max="1795" width="11.28515625" customWidth="1"/>
    <col min="1797" max="1797" width="11.42578125" customWidth="1"/>
    <col min="1798" max="1798" width="3.140625" customWidth="1"/>
    <col min="1799" max="1799" width="45.140625" customWidth="1"/>
    <col min="1800" max="1800" width="20.42578125" customWidth="1"/>
    <col min="1801" max="1801" width="10.42578125" customWidth="1"/>
    <col min="1803" max="1803" width="11.42578125" customWidth="1"/>
    <col min="2049" max="2049" width="41.28515625" customWidth="1"/>
    <col min="2050" max="2050" width="22.28515625" customWidth="1"/>
    <col min="2051" max="2051" width="11.28515625" customWidth="1"/>
    <col min="2053" max="2053" width="11.42578125" customWidth="1"/>
    <col min="2054" max="2054" width="3.140625" customWidth="1"/>
    <col min="2055" max="2055" width="45.140625" customWidth="1"/>
    <col min="2056" max="2056" width="20.42578125" customWidth="1"/>
    <col min="2057" max="2057" width="10.42578125" customWidth="1"/>
    <col min="2059" max="2059" width="11.42578125" customWidth="1"/>
    <col min="2305" max="2305" width="41.28515625" customWidth="1"/>
    <col min="2306" max="2306" width="22.28515625" customWidth="1"/>
    <col min="2307" max="2307" width="11.28515625" customWidth="1"/>
    <col min="2309" max="2309" width="11.42578125" customWidth="1"/>
    <col min="2310" max="2310" width="3.140625" customWidth="1"/>
    <col min="2311" max="2311" width="45.140625" customWidth="1"/>
    <col min="2312" max="2312" width="20.42578125" customWidth="1"/>
    <col min="2313" max="2313" width="10.42578125" customWidth="1"/>
    <col min="2315" max="2315" width="11.42578125" customWidth="1"/>
    <col min="2561" max="2561" width="41.28515625" customWidth="1"/>
    <col min="2562" max="2562" width="22.28515625" customWidth="1"/>
    <col min="2563" max="2563" width="11.28515625" customWidth="1"/>
    <col min="2565" max="2565" width="11.42578125" customWidth="1"/>
    <col min="2566" max="2566" width="3.140625" customWidth="1"/>
    <col min="2567" max="2567" width="45.140625" customWidth="1"/>
    <col min="2568" max="2568" width="20.42578125" customWidth="1"/>
    <col min="2569" max="2569" width="10.42578125" customWidth="1"/>
    <col min="2571" max="2571" width="11.42578125" customWidth="1"/>
    <col min="2817" max="2817" width="41.28515625" customWidth="1"/>
    <col min="2818" max="2818" width="22.28515625" customWidth="1"/>
    <col min="2819" max="2819" width="11.28515625" customWidth="1"/>
    <col min="2821" max="2821" width="11.42578125" customWidth="1"/>
    <col min="2822" max="2822" width="3.140625" customWidth="1"/>
    <col min="2823" max="2823" width="45.140625" customWidth="1"/>
    <col min="2824" max="2824" width="20.42578125" customWidth="1"/>
    <col min="2825" max="2825" width="10.42578125" customWidth="1"/>
    <col min="2827" max="2827" width="11.42578125" customWidth="1"/>
    <col min="3073" max="3073" width="41.28515625" customWidth="1"/>
    <col min="3074" max="3074" width="22.28515625" customWidth="1"/>
    <col min="3075" max="3075" width="11.28515625" customWidth="1"/>
    <col min="3077" max="3077" width="11.42578125" customWidth="1"/>
    <col min="3078" max="3078" width="3.140625" customWidth="1"/>
    <col min="3079" max="3079" width="45.140625" customWidth="1"/>
    <col min="3080" max="3080" width="20.42578125" customWidth="1"/>
    <col min="3081" max="3081" width="10.42578125" customWidth="1"/>
    <col min="3083" max="3083" width="11.42578125" customWidth="1"/>
    <col min="3329" max="3329" width="41.28515625" customWidth="1"/>
    <col min="3330" max="3330" width="22.28515625" customWidth="1"/>
    <col min="3331" max="3331" width="11.28515625" customWidth="1"/>
    <col min="3333" max="3333" width="11.42578125" customWidth="1"/>
    <col min="3334" max="3334" width="3.140625" customWidth="1"/>
    <col min="3335" max="3335" width="45.140625" customWidth="1"/>
    <col min="3336" max="3336" width="20.42578125" customWidth="1"/>
    <col min="3337" max="3337" width="10.42578125" customWidth="1"/>
    <col min="3339" max="3339" width="11.42578125" customWidth="1"/>
    <col min="3585" max="3585" width="41.28515625" customWidth="1"/>
    <col min="3586" max="3586" width="22.28515625" customWidth="1"/>
    <col min="3587" max="3587" width="11.28515625" customWidth="1"/>
    <col min="3589" max="3589" width="11.42578125" customWidth="1"/>
    <col min="3590" max="3590" width="3.140625" customWidth="1"/>
    <col min="3591" max="3591" width="45.140625" customWidth="1"/>
    <col min="3592" max="3592" width="20.42578125" customWidth="1"/>
    <col min="3593" max="3593" width="10.42578125" customWidth="1"/>
    <col min="3595" max="3595" width="11.42578125" customWidth="1"/>
    <col min="3841" max="3841" width="41.28515625" customWidth="1"/>
    <col min="3842" max="3842" width="22.28515625" customWidth="1"/>
    <col min="3843" max="3843" width="11.28515625" customWidth="1"/>
    <col min="3845" max="3845" width="11.42578125" customWidth="1"/>
    <col min="3846" max="3846" width="3.140625" customWidth="1"/>
    <col min="3847" max="3847" width="45.140625" customWidth="1"/>
    <col min="3848" max="3848" width="20.42578125" customWidth="1"/>
    <col min="3849" max="3849" width="10.42578125" customWidth="1"/>
    <col min="3851" max="3851" width="11.42578125" customWidth="1"/>
    <col min="4097" max="4097" width="41.28515625" customWidth="1"/>
    <col min="4098" max="4098" width="22.28515625" customWidth="1"/>
    <col min="4099" max="4099" width="11.28515625" customWidth="1"/>
    <col min="4101" max="4101" width="11.42578125" customWidth="1"/>
    <col min="4102" max="4102" width="3.140625" customWidth="1"/>
    <col min="4103" max="4103" width="45.140625" customWidth="1"/>
    <col min="4104" max="4104" width="20.42578125" customWidth="1"/>
    <col min="4105" max="4105" width="10.42578125" customWidth="1"/>
    <col min="4107" max="4107" width="11.42578125" customWidth="1"/>
    <col min="4353" max="4353" width="41.28515625" customWidth="1"/>
    <col min="4354" max="4354" width="22.28515625" customWidth="1"/>
    <col min="4355" max="4355" width="11.28515625" customWidth="1"/>
    <col min="4357" max="4357" width="11.42578125" customWidth="1"/>
    <col min="4358" max="4358" width="3.140625" customWidth="1"/>
    <col min="4359" max="4359" width="45.140625" customWidth="1"/>
    <col min="4360" max="4360" width="20.42578125" customWidth="1"/>
    <col min="4361" max="4361" width="10.42578125" customWidth="1"/>
    <col min="4363" max="4363" width="11.42578125" customWidth="1"/>
    <col min="4609" max="4609" width="41.28515625" customWidth="1"/>
    <col min="4610" max="4610" width="22.28515625" customWidth="1"/>
    <col min="4611" max="4611" width="11.28515625" customWidth="1"/>
    <col min="4613" max="4613" width="11.42578125" customWidth="1"/>
    <col min="4614" max="4614" width="3.140625" customWidth="1"/>
    <col min="4615" max="4615" width="45.140625" customWidth="1"/>
    <col min="4616" max="4616" width="20.42578125" customWidth="1"/>
    <col min="4617" max="4617" width="10.42578125" customWidth="1"/>
    <col min="4619" max="4619" width="11.42578125" customWidth="1"/>
    <col min="4865" max="4865" width="41.28515625" customWidth="1"/>
    <col min="4866" max="4866" width="22.28515625" customWidth="1"/>
    <col min="4867" max="4867" width="11.28515625" customWidth="1"/>
    <col min="4869" max="4869" width="11.42578125" customWidth="1"/>
    <col min="4870" max="4870" width="3.140625" customWidth="1"/>
    <col min="4871" max="4871" width="45.140625" customWidth="1"/>
    <col min="4872" max="4872" width="20.42578125" customWidth="1"/>
    <col min="4873" max="4873" width="10.42578125" customWidth="1"/>
    <col min="4875" max="4875" width="11.42578125" customWidth="1"/>
    <col min="5121" max="5121" width="41.28515625" customWidth="1"/>
    <col min="5122" max="5122" width="22.28515625" customWidth="1"/>
    <col min="5123" max="5123" width="11.28515625" customWidth="1"/>
    <col min="5125" max="5125" width="11.42578125" customWidth="1"/>
    <col min="5126" max="5126" width="3.140625" customWidth="1"/>
    <col min="5127" max="5127" width="45.140625" customWidth="1"/>
    <col min="5128" max="5128" width="20.42578125" customWidth="1"/>
    <col min="5129" max="5129" width="10.42578125" customWidth="1"/>
    <col min="5131" max="5131" width="11.42578125" customWidth="1"/>
    <col min="5377" max="5377" width="41.28515625" customWidth="1"/>
    <col min="5378" max="5378" width="22.28515625" customWidth="1"/>
    <col min="5379" max="5379" width="11.28515625" customWidth="1"/>
    <col min="5381" max="5381" width="11.42578125" customWidth="1"/>
    <col min="5382" max="5382" width="3.140625" customWidth="1"/>
    <col min="5383" max="5383" width="45.140625" customWidth="1"/>
    <col min="5384" max="5384" width="20.42578125" customWidth="1"/>
    <col min="5385" max="5385" width="10.42578125" customWidth="1"/>
    <col min="5387" max="5387" width="11.42578125" customWidth="1"/>
    <col min="5633" max="5633" width="41.28515625" customWidth="1"/>
    <col min="5634" max="5634" width="22.28515625" customWidth="1"/>
    <col min="5635" max="5635" width="11.28515625" customWidth="1"/>
    <col min="5637" max="5637" width="11.42578125" customWidth="1"/>
    <col min="5638" max="5638" width="3.140625" customWidth="1"/>
    <col min="5639" max="5639" width="45.140625" customWidth="1"/>
    <col min="5640" max="5640" width="20.42578125" customWidth="1"/>
    <col min="5641" max="5641" width="10.42578125" customWidth="1"/>
    <col min="5643" max="5643" width="11.42578125" customWidth="1"/>
    <col min="5889" max="5889" width="41.28515625" customWidth="1"/>
    <col min="5890" max="5890" width="22.28515625" customWidth="1"/>
    <col min="5891" max="5891" width="11.28515625" customWidth="1"/>
    <col min="5893" max="5893" width="11.42578125" customWidth="1"/>
    <col min="5894" max="5894" width="3.140625" customWidth="1"/>
    <col min="5895" max="5895" width="45.140625" customWidth="1"/>
    <col min="5896" max="5896" width="20.42578125" customWidth="1"/>
    <col min="5897" max="5897" width="10.42578125" customWidth="1"/>
    <col min="5899" max="5899" width="11.42578125" customWidth="1"/>
    <col min="6145" max="6145" width="41.28515625" customWidth="1"/>
    <col min="6146" max="6146" width="22.28515625" customWidth="1"/>
    <col min="6147" max="6147" width="11.28515625" customWidth="1"/>
    <col min="6149" max="6149" width="11.42578125" customWidth="1"/>
    <col min="6150" max="6150" width="3.140625" customWidth="1"/>
    <col min="6151" max="6151" width="45.140625" customWidth="1"/>
    <col min="6152" max="6152" width="20.42578125" customWidth="1"/>
    <col min="6153" max="6153" width="10.42578125" customWidth="1"/>
    <col min="6155" max="6155" width="11.42578125" customWidth="1"/>
    <col min="6401" max="6401" width="41.28515625" customWidth="1"/>
    <col min="6402" max="6402" width="22.28515625" customWidth="1"/>
    <col min="6403" max="6403" width="11.28515625" customWidth="1"/>
    <col min="6405" max="6405" width="11.42578125" customWidth="1"/>
    <col min="6406" max="6406" width="3.140625" customWidth="1"/>
    <col min="6407" max="6407" width="45.140625" customWidth="1"/>
    <col min="6408" max="6408" width="20.42578125" customWidth="1"/>
    <col min="6409" max="6409" width="10.42578125" customWidth="1"/>
    <col min="6411" max="6411" width="11.42578125" customWidth="1"/>
    <col min="6657" max="6657" width="41.28515625" customWidth="1"/>
    <col min="6658" max="6658" width="22.28515625" customWidth="1"/>
    <col min="6659" max="6659" width="11.28515625" customWidth="1"/>
    <col min="6661" max="6661" width="11.42578125" customWidth="1"/>
    <col min="6662" max="6662" width="3.140625" customWidth="1"/>
    <col min="6663" max="6663" width="45.140625" customWidth="1"/>
    <col min="6664" max="6664" width="20.42578125" customWidth="1"/>
    <col min="6665" max="6665" width="10.42578125" customWidth="1"/>
    <col min="6667" max="6667" width="11.42578125" customWidth="1"/>
    <col min="6913" max="6913" width="41.28515625" customWidth="1"/>
    <col min="6914" max="6914" width="22.28515625" customWidth="1"/>
    <col min="6915" max="6915" width="11.28515625" customWidth="1"/>
    <col min="6917" max="6917" width="11.42578125" customWidth="1"/>
    <col min="6918" max="6918" width="3.140625" customWidth="1"/>
    <col min="6919" max="6919" width="45.140625" customWidth="1"/>
    <col min="6920" max="6920" width="20.42578125" customWidth="1"/>
    <col min="6921" max="6921" width="10.42578125" customWidth="1"/>
    <col min="6923" max="6923" width="11.42578125" customWidth="1"/>
    <col min="7169" max="7169" width="41.28515625" customWidth="1"/>
    <col min="7170" max="7170" width="22.28515625" customWidth="1"/>
    <col min="7171" max="7171" width="11.28515625" customWidth="1"/>
    <col min="7173" max="7173" width="11.42578125" customWidth="1"/>
    <col min="7174" max="7174" width="3.140625" customWidth="1"/>
    <col min="7175" max="7175" width="45.140625" customWidth="1"/>
    <col min="7176" max="7176" width="20.42578125" customWidth="1"/>
    <col min="7177" max="7177" width="10.42578125" customWidth="1"/>
    <col min="7179" max="7179" width="11.42578125" customWidth="1"/>
    <col min="7425" max="7425" width="41.28515625" customWidth="1"/>
    <col min="7426" max="7426" width="22.28515625" customWidth="1"/>
    <col min="7427" max="7427" width="11.28515625" customWidth="1"/>
    <col min="7429" max="7429" width="11.42578125" customWidth="1"/>
    <col min="7430" max="7430" width="3.140625" customWidth="1"/>
    <col min="7431" max="7431" width="45.140625" customWidth="1"/>
    <col min="7432" max="7432" width="20.42578125" customWidth="1"/>
    <col min="7433" max="7433" width="10.42578125" customWidth="1"/>
    <col min="7435" max="7435" width="11.42578125" customWidth="1"/>
    <col min="7681" max="7681" width="41.28515625" customWidth="1"/>
    <col min="7682" max="7682" width="22.28515625" customWidth="1"/>
    <col min="7683" max="7683" width="11.28515625" customWidth="1"/>
    <col min="7685" max="7685" width="11.42578125" customWidth="1"/>
    <col min="7686" max="7686" width="3.140625" customWidth="1"/>
    <col min="7687" max="7687" width="45.140625" customWidth="1"/>
    <col min="7688" max="7688" width="20.42578125" customWidth="1"/>
    <col min="7689" max="7689" width="10.42578125" customWidth="1"/>
    <col min="7691" max="7691" width="11.42578125" customWidth="1"/>
    <col min="7937" max="7937" width="41.28515625" customWidth="1"/>
    <col min="7938" max="7938" width="22.28515625" customWidth="1"/>
    <col min="7939" max="7939" width="11.28515625" customWidth="1"/>
    <col min="7941" max="7941" width="11.42578125" customWidth="1"/>
    <col min="7942" max="7942" width="3.140625" customWidth="1"/>
    <col min="7943" max="7943" width="45.140625" customWidth="1"/>
    <col min="7944" max="7944" width="20.42578125" customWidth="1"/>
    <col min="7945" max="7945" width="10.42578125" customWidth="1"/>
    <col min="7947" max="7947" width="11.42578125" customWidth="1"/>
    <col min="8193" max="8193" width="41.28515625" customWidth="1"/>
    <col min="8194" max="8194" width="22.28515625" customWidth="1"/>
    <col min="8195" max="8195" width="11.28515625" customWidth="1"/>
    <col min="8197" max="8197" width="11.42578125" customWidth="1"/>
    <col min="8198" max="8198" width="3.140625" customWidth="1"/>
    <col min="8199" max="8199" width="45.140625" customWidth="1"/>
    <col min="8200" max="8200" width="20.42578125" customWidth="1"/>
    <col min="8201" max="8201" width="10.42578125" customWidth="1"/>
    <col min="8203" max="8203" width="11.42578125" customWidth="1"/>
    <col min="8449" max="8449" width="41.28515625" customWidth="1"/>
    <col min="8450" max="8450" width="22.28515625" customWidth="1"/>
    <col min="8451" max="8451" width="11.28515625" customWidth="1"/>
    <col min="8453" max="8453" width="11.42578125" customWidth="1"/>
    <col min="8454" max="8454" width="3.140625" customWidth="1"/>
    <col min="8455" max="8455" width="45.140625" customWidth="1"/>
    <col min="8456" max="8456" width="20.42578125" customWidth="1"/>
    <col min="8457" max="8457" width="10.42578125" customWidth="1"/>
    <col min="8459" max="8459" width="11.42578125" customWidth="1"/>
    <col min="8705" max="8705" width="41.28515625" customWidth="1"/>
    <col min="8706" max="8706" width="22.28515625" customWidth="1"/>
    <col min="8707" max="8707" width="11.28515625" customWidth="1"/>
    <col min="8709" max="8709" width="11.42578125" customWidth="1"/>
    <col min="8710" max="8710" width="3.140625" customWidth="1"/>
    <col min="8711" max="8711" width="45.140625" customWidth="1"/>
    <col min="8712" max="8712" width="20.42578125" customWidth="1"/>
    <col min="8713" max="8713" width="10.42578125" customWidth="1"/>
    <col min="8715" max="8715" width="11.42578125" customWidth="1"/>
    <col min="8961" max="8961" width="41.28515625" customWidth="1"/>
    <col min="8962" max="8962" width="22.28515625" customWidth="1"/>
    <col min="8963" max="8963" width="11.28515625" customWidth="1"/>
    <col min="8965" max="8965" width="11.42578125" customWidth="1"/>
    <col min="8966" max="8966" width="3.140625" customWidth="1"/>
    <col min="8967" max="8967" width="45.140625" customWidth="1"/>
    <col min="8968" max="8968" width="20.42578125" customWidth="1"/>
    <col min="8969" max="8969" width="10.42578125" customWidth="1"/>
    <col min="8971" max="8971" width="11.42578125" customWidth="1"/>
    <col min="9217" max="9217" width="41.28515625" customWidth="1"/>
    <col min="9218" max="9218" width="22.28515625" customWidth="1"/>
    <col min="9219" max="9219" width="11.28515625" customWidth="1"/>
    <col min="9221" max="9221" width="11.42578125" customWidth="1"/>
    <col min="9222" max="9222" width="3.140625" customWidth="1"/>
    <col min="9223" max="9223" width="45.140625" customWidth="1"/>
    <col min="9224" max="9224" width="20.42578125" customWidth="1"/>
    <col min="9225" max="9225" width="10.42578125" customWidth="1"/>
    <col min="9227" max="9227" width="11.42578125" customWidth="1"/>
    <col min="9473" max="9473" width="41.28515625" customWidth="1"/>
    <col min="9474" max="9474" width="22.28515625" customWidth="1"/>
    <col min="9475" max="9475" width="11.28515625" customWidth="1"/>
    <col min="9477" max="9477" width="11.42578125" customWidth="1"/>
    <col min="9478" max="9478" width="3.140625" customWidth="1"/>
    <col min="9479" max="9479" width="45.140625" customWidth="1"/>
    <col min="9480" max="9480" width="20.42578125" customWidth="1"/>
    <col min="9481" max="9481" width="10.42578125" customWidth="1"/>
    <col min="9483" max="9483" width="11.42578125" customWidth="1"/>
    <col min="9729" max="9729" width="41.28515625" customWidth="1"/>
    <col min="9730" max="9730" width="22.28515625" customWidth="1"/>
    <col min="9731" max="9731" width="11.28515625" customWidth="1"/>
    <col min="9733" max="9733" width="11.42578125" customWidth="1"/>
    <col min="9734" max="9734" width="3.140625" customWidth="1"/>
    <col min="9735" max="9735" width="45.140625" customWidth="1"/>
    <col min="9736" max="9736" width="20.42578125" customWidth="1"/>
    <col min="9737" max="9737" width="10.42578125" customWidth="1"/>
    <col min="9739" max="9739" width="11.42578125" customWidth="1"/>
    <col min="9985" max="9985" width="41.28515625" customWidth="1"/>
    <col min="9986" max="9986" width="22.28515625" customWidth="1"/>
    <col min="9987" max="9987" width="11.28515625" customWidth="1"/>
    <col min="9989" max="9989" width="11.42578125" customWidth="1"/>
    <col min="9990" max="9990" width="3.140625" customWidth="1"/>
    <col min="9991" max="9991" width="45.140625" customWidth="1"/>
    <col min="9992" max="9992" width="20.42578125" customWidth="1"/>
    <col min="9993" max="9993" width="10.42578125" customWidth="1"/>
    <col min="9995" max="9995" width="11.42578125" customWidth="1"/>
    <col min="10241" max="10241" width="41.28515625" customWidth="1"/>
    <col min="10242" max="10242" width="22.28515625" customWidth="1"/>
    <col min="10243" max="10243" width="11.28515625" customWidth="1"/>
    <col min="10245" max="10245" width="11.42578125" customWidth="1"/>
    <col min="10246" max="10246" width="3.140625" customWidth="1"/>
    <col min="10247" max="10247" width="45.140625" customWidth="1"/>
    <col min="10248" max="10248" width="20.42578125" customWidth="1"/>
    <col min="10249" max="10249" width="10.42578125" customWidth="1"/>
    <col min="10251" max="10251" width="11.42578125" customWidth="1"/>
    <col min="10497" max="10497" width="41.28515625" customWidth="1"/>
    <col min="10498" max="10498" width="22.28515625" customWidth="1"/>
    <col min="10499" max="10499" width="11.28515625" customWidth="1"/>
    <col min="10501" max="10501" width="11.42578125" customWidth="1"/>
    <col min="10502" max="10502" width="3.140625" customWidth="1"/>
    <col min="10503" max="10503" width="45.140625" customWidth="1"/>
    <col min="10504" max="10504" width="20.42578125" customWidth="1"/>
    <col min="10505" max="10505" width="10.42578125" customWidth="1"/>
    <col min="10507" max="10507" width="11.42578125" customWidth="1"/>
    <col min="10753" max="10753" width="41.28515625" customWidth="1"/>
    <col min="10754" max="10754" width="22.28515625" customWidth="1"/>
    <col min="10755" max="10755" width="11.28515625" customWidth="1"/>
    <col min="10757" max="10757" width="11.42578125" customWidth="1"/>
    <col min="10758" max="10758" width="3.140625" customWidth="1"/>
    <col min="10759" max="10759" width="45.140625" customWidth="1"/>
    <col min="10760" max="10760" width="20.42578125" customWidth="1"/>
    <col min="10761" max="10761" width="10.42578125" customWidth="1"/>
    <col min="10763" max="10763" width="11.42578125" customWidth="1"/>
    <col min="11009" max="11009" width="41.28515625" customWidth="1"/>
    <col min="11010" max="11010" width="22.28515625" customWidth="1"/>
    <col min="11011" max="11011" width="11.28515625" customWidth="1"/>
    <col min="11013" max="11013" width="11.42578125" customWidth="1"/>
    <col min="11014" max="11014" width="3.140625" customWidth="1"/>
    <col min="11015" max="11015" width="45.140625" customWidth="1"/>
    <col min="11016" max="11016" width="20.42578125" customWidth="1"/>
    <col min="11017" max="11017" width="10.42578125" customWidth="1"/>
    <col min="11019" max="11019" width="11.42578125" customWidth="1"/>
    <col min="11265" max="11265" width="41.28515625" customWidth="1"/>
    <col min="11266" max="11266" width="22.28515625" customWidth="1"/>
    <col min="11267" max="11267" width="11.28515625" customWidth="1"/>
    <col min="11269" max="11269" width="11.42578125" customWidth="1"/>
    <col min="11270" max="11270" width="3.140625" customWidth="1"/>
    <col min="11271" max="11271" width="45.140625" customWidth="1"/>
    <col min="11272" max="11272" width="20.42578125" customWidth="1"/>
    <col min="11273" max="11273" width="10.42578125" customWidth="1"/>
    <col min="11275" max="11275" width="11.42578125" customWidth="1"/>
    <col min="11521" max="11521" width="41.28515625" customWidth="1"/>
    <col min="11522" max="11522" width="22.28515625" customWidth="1"/>
    <col min="11523" max="11523" width="11.28515625" customWidth="1"/>
    <col min="11525" max="11525" width="11.42578125" customWidth="1"/>
    <col min="11526" max="11526" width="3.140625" customWidth="1"/>
    <col min="11527" max="11527" width="45.140625" customWidth="1"/>
    <col min="11528" max="11528" width="20.42578125" customWidth="1"/>
    <col min="11529" max="11529" width="10.42578125" customWidth="1"/>
    <col min="11531" max="11531" width="11.42578125" customWidth="1"/>
    <col min="11777" max="11777" width="41.28515625" customWidth="1"/>
    <col min="11778" max="11778" width="22.28515625" customWidth="1"/>
    <col min="11779" max="11779" width="11.28515625" customWidth="1"/>
    <col min="11781" max="11781" width="11.42578125" customWidth="1"/>
    <col min="11782" max="11782" width="3.140625" customWidth="1"/>
    <col min="11783" max="11783" width="45.140625" customWidth="1"/>
    <col min="11784" max="11784" width="20.42578125" customWidth="1"/>
    <col min="11785" max="11785" width="10.42578125" customWidth="1"/>
    <col min="11787" max="11787" width="11.42578125" customWidth="1"/>
    <col min="12033" max="12033" width="41.28515625" customWidth="1"/>
    <col min="12034" max="12034" width="22.28515625" customWidth="1"/>
    <col min="12035" max="12035" width="11.28515625" customWidth="1"/>
    <col min="12037" max="12037" width="11.42578125" customWidth="1"/>
    <col min="12038" max="12038" width="3.140625" customWidth="1"/>
    <col min="12039" max="12039" width="45.140625" customWidth="1"/>
    <col min="12040" max="12040" width="20.42578125" customWidth="1"/>
    <col min="12041" max="12041" width="10.42578125" customWidth="1"/>
    <col min="12043" max="12043" width="11.42578125" customWidth="1"/>
    <col min="12289" max="12289" width="41.28515625" customWidth="1"/>
    <col min="12290" max="12290" width="22.28515625" customWidth="1"/>
    <col min="12291" max="12291" width="11.28515625" customWidth="1"/>
    <col min="12293" max="12293" width="11.42578125" customWidth="1"/>
    <col min="12294" max="12294" width="3.140625" customWidth="1"/>
    <col min="12295" max="12295" width="45.140625" customWidth="1"/>
    <col min="12296" max="12296" width="20.42578125" customWidth="1"/>
    <col min="12297" max="12297" width="10.42578125" customWidth="1"/>
    <col min="12299" max="12299" width="11.42578125" customWidth="1"/>
    <col min="12545" max="12545" width="41.28515625" customWidth="1"/>
    <col min="12546" max="12546" width="22.28515625" customWidth="1"/>
    <col min="12547" max="12547" width="11.28515625" customWidth="1"/>
    <col min="12549" max="12549" width="11.42578125" customWidth="1"/>
    <col min="12550" max="12550" width="3.140625" customWidth="1"/>
    <col min="12551" max="12551" width="45.140625" customWidth="1"/>
    <col min="12552" max="12552" width="20.42578125" customWidth="1"/>
    <col min="12553" max="12553" width="10.42578125" customWidth="1"/>
    <col min="12555" max="12555" width="11.42578125" customWidth="1"/>
    <col min="12801" max="12801" width="41.28515625" customWidth="1"/>
    <col min="12802" max="12802" width="22.28515625" customWidth="1"/>
    <col min="12803" max="12803" width="11.28515625" customWidth="1"/>
    <col min="12805" max="12805" width="11.42578125" customWidth="1"/>
    <col min="12806" max="12806" width="3.140625" customWidth="1"/>
    <col min="12807" max="12807" width="45.140625" customWidth="1"/>
    <col min="12808" max="12808" width="20.42578125" customWidth="1"/>
    <col min="12809" max="12809" width="10.42578125" customWidth="1"/>
    <col min="12811" max="12811" width="11.42578125" customWidth="1"/>
    <col min="13057" max="13057" width="41.28515625" customWidth="1"/>
    <col min="13058" max="13058" width="22.28515625" customWidth="1"/>
    <col min="13059" max="13059" width="11.28515625" customWidth="1"/>
    <col min="13061" max="13061" width="11.42578125" customWidth="1"/>
    <col min="13062" max="13062" width="3.140625" customWidth="1"/>
    <col min="13063" max="13063" width="45.140625" customWidth="1"/>
    <col min="13064" max="13064" width="20.42578125" customWidth="1"/>
    <col min="13065" max="13065" width="10.42578125" customWidth="1"/>
    <col min="13067" max="13067" width="11.42578125" customWidth="1"/>
    <col min="13313" max="13313" width="41.28515625" customWidth="1"/>
    <col min="13314" max="13314" width="22.28515625" customWidth="1"/>
    <col min="13315" max="13315" width="11.28515625" customWidth="1"/>
    <col min="13317" max="13317" width="11.42578125" customWidth="1"/>
    <col min="13318" max="13318" width="3.140625" customWidth="1"/>
    <col min="13319" max="13319" width="45.140625" customWidth="1"/>
    <col min="13320" max="13320" width="20.42578125" customWidth="1"/>
    <col min="13321" max="13321" width="10.42578125" customWidth="1"/>
    <col min="13323" max="13323" width="11.42578125" customWidth="1"/>
    <col min="13569" max="13569" width="41.28515625" customWidth="1"/>
    <col min="13570" max="13570" width="22.28515625" customWidth="1"/>
    <col min="13571" max="13571" width="11.28515625" customWidth="1"/>
    <col min="13573" max="13573" width="11.42578125" customWidth="1"/>
    <col min="13574" max="13574" width="3.140625" customWidth="1"/>
    <col min="13575" max="13575" width="45.140625" customWidth="1"/>
    <col min="13576" max="13576" width="20.42578125" customWidth="1"/>
    <col min="13577" max="13577" width="10.42578125" customWidth="1"/>
    <col min="13579" max="13579" width="11.42578125" customWidth="1"/>
    <col min="13825" max="13825" width="41.28515625" customWidth="1"/>
    <col min="13826" max="13826" width="22.28515625" customWidth="1"/>
    <col min="13827" max="13827" width="11.28515625" customWidth="1"/>
    <col min="13829" max="13829" width="11.42578125" customWidth="1"/>
    <col min="13830" max="13830" width="3.140625" customWidth="1"/>
    <col min="13831" max="13831" width="45.140625" customWidth="1"/>
    <col min="13832" max="13832" width="20.42578125" customWidth="1"/>
    <col min="13833" max="13833" width="10.42578125" customWidth="1"/>
    <col min="13835" max="13835" width="11.42578125" customWidth="1"/>
    <col min="14081" max="14081" width="41.28515625" customWidth="1"/>
    <col min="14082" max="14082" width="22.28515625" customWidth="1"/>
    <col min="14083" max="14083" width="11.28515625" customWidth="1"/>
    <col min="14085" max="14085" width="11.42578125" customWidth="1"/>
    <col min="14086" max="14086" width="3.140625" customWidth="1"/>
    <col min="14087" max="14087" width="45.140625" customWidth="1"/>
    <col min="14088" max="14088" width="20.42578125" customWidth="1"/>
    <col min="14089" max="14089" width="10.42578125" customWidth="1"/>
    <col min="14091" max="14091" width="11.42578125" customWidth="1"/>
    <col min="14337" max="14337" width="41.28515625" customWidth="1"/>
    <col min="14338" max="14338" width="22.28515625" customWidth="1"/>
    <col min="14339" max="14339" width="11.28515625" customWidth="1"/>
    <col min="14341" max="14341" width="11.42578125" customWidth="1"/>
    <col min="14342" max="14342" width="3.140625" customWidth="1"/>
    <col min="14343" max="14343" width="45.140625" customWidth="1"/>
    <col min="14344" max="14344" width="20.42578125" customWidth="1"/>
    <col min="14345" max="14345" width="10.42578125" customWidth="1"/>
    <col min="14347" max="14347" width="11.42578125" customWidth="1"/>
    <col min="14593" max="14593" width="41.28515625" customWidth="1"/>
    <col min="14594" max="14594" width="22.28515625" customWidth="1"/>
    <col min="14595" max="14595" width="11.28515625" customWidth="1"/>
    <col min="14597" max="14597" width="11.42578125" customWidth="1"/>
    <col min="14598" max="14598" width="3.140625" customWidth="1"/>
    <col min="14599" max="14599" width="45.140625" customWidth="1"/>
    <col min="14600" max="14600" width="20.42578125" customWidth="1"/>
    <col min="14601" max="14601" width="10.42578125" customWidth="1"/>
    <col min="14603" max="14603" width="11.42578125" customWidth="1"/>
    <col min="14849" max="14849" width="41.28515625" customWidth="1"/>
    <col min="14850" max="14850" width="22.28515625" customWidth="1"/>
    <col min="14851" max="14851" width="11.28515625" customWidth="1"/>
    <col min="14853" max="14853" width="11.42578125" customWidth="1"/>
    <col min="14854" max="14854" width="3.140625" customWidth="1"/>
    <col min="14855" max="14855" width="45.140625" customWidth="1"/>
    <col min="14856" max="14856" width="20.42578125" customWidth="1"/>
    <col min="14857" max="14857" width="10.42578125" customWidth="1"/>
    <col min="14859" max="14859" width="11.42578125" customWidth="1"/>
    <col min="15105" max="15105" width="41.28515625" customWidth="1"/>
    <col min="15106" max="15106" width="22.28515625" customWidth="1"/>
    <col min="15107" max="15107" width="11.28515625" customWidth="1"/>
    <col min="15109" max="15109" width="11.42578125" customWidth="1"/>
    <col min="15110" max="15110" width="3.140625" customWidth="1"/>
    <col min="15111" max="15111" width="45.140625" customWidth="1"/>
    <col min="15112" max="15112" width="20.42578125" customWidth="1"/>
    <col min="15113" max="15113" width="10.42578125" customWidth="1"/>
    <col min="15115" max="15115" width="11.42578125" customWidth="1"/>
    <col min="15361" max="15361" width="41.28515625" customWidth="1"/>
    <col min="15362" max="15362" width="22.28515625" customWidth="1"/>
    <col min="15363" max="15363" width="11.28515625" customWidth="1"/>
    <col min="15365" max="15365" width="11.42578125" customWidth="1"/>
    <col min="15366" max="15366" width="3.140625" customWidth="1"/>
    <col min="15367" max="15367" width="45.140625" customWidth="1"/>
    <col min="15368" max="15368" width="20.42578125" customWidth="1"/>
    <col min="15369" max="15369" width="10.42578125" customWidth="1"/>
    <col min="15371" max="15371" width="11.42578125" customWidth="1"/>
    <col min="15617" max="15617" width="41.28515625" customWidth="1"/>
    <col min="15618" max="15618" width="22.28515625" customWidth="1"/>
    <col min="15619" max="15619" width="11.28515625" customWidth="1"/>
    <col min="15621" max="15621" width="11.42578125" customWidth="1"/>
    <col min="15622" max="15622" width="3.140625" customWidth="1"/>
    <col min="15623" max="15623" width="45.140625" customWidth="1"/>
    <col min="15624" max="15624" width="20.42578125" customWidth="1"/>
    <col min="15625" max="15625" width="10.42578125" customWidth="1"/>
    <col min="15627" max="15627" width="11.42578125" customWidth="1"/>
    <col min="15873" max="15873" width="41.28515625" customWidth="1"/>
    <col min="15874" max="15874" width="22.28515625" customWidth="1"/>
    <col min="15875" max="15875" width="11.28515625" customWidth="1"/>
    <col min="15877" max="15877" width="11.42578125" customWidth="1"/>
    <col min="15878" max="15878" width="3.140625" customWidth="1"/>
    <col min="15879" max="15879" width="45.140625" customWidth="1"/>
    <col min="15880" max="15880" width="20.42578125" customWidth="1"/>
    <col min="15881" max="15881" width="10.42578125" customWidth="1"/>
    <col min="15883" max="15883" width="11.42578125" customWidth="1"/>
    <col min="16129" max="16129" width="41.28515625" customWidth="1"/>
    <col min="16130" max="16130" width="22.28515625" customWidth="1"/>
    <col min="16131" max="16131" width="11.28515625" customWidth="1"/>
    <col min="16133" max="16133" width="11.42578125" customWidth="1"/>
    <col min="16134" max="16134" width="3.140625" customWidth="1"/>
    <col min="16135" max="16135" width="45.140625" customWidth="1"/>
    <col min="16136" max="16136" width="20.42578125" customWidth="1"/>
    <col min="16137" max="16137" width="10.42578125" customWidth="1"/>
    <col min="16139" max="16139" width="11.42578125" customWidth="1"/>
  </cols>
  <sheetData>
    <row r="1" spans="1:11" x14ac:dyDescent="0.25">
      <c r="B1" s="1"/>
      <c r="C1" s="1"/>
      <c r="D1" s="1"/>
      <c r="E1" s="1"/>
      <c r="F1" s="1"/>
    </row>
    <row r="2" spans="1:11" x14ac:dyDescent="0.25">
      <c r="B2" s="1"/>
      <c r="C2" s="1"/>
      <c r="D2" s="1"/>
      <c r="E2" s="1"/>
      <c r="F2" s="1"/>
    </row>
    <row r="3" spans="1:11" x14ac:dyDescent="0.25">
      <c r="B3" s="1"/>
      <c r="C3" s="1"/>
      <c r="D3" s="1"/>
      <c r="E3" s="1"/>
      <c r="F3" s="1"/>
    </row>
    <row r="4" spans="1:11" x14ac:dyDescent="0.25">
      <c r="B4" s="1"/>
      <c r="C4" s="1"/>
      <c r="D4" s="1"/>
      <c r="E4" s="1"/>
      <c r="F4" s="1"/>
    </row>
    <row r="5" spans="1:11" x14ac:dyDescent="0.25">
      <c r="B5" s="1"/>
      <c r="C5" s="1"/>
      <c r="D5" s="1"/>
      <c r="E5" s="1"/>
      <c r="F5" s="1"/>
    </row>
    <row r="6" spans="1:11" x14ac:dyDescent="0.25">
      <c r="B6" s="1"/>
      <c r="C6" s="1"/>
      <c r="D6" s="1"/>
      <c r="E6" s="1"/>
      <c r="F6" s="1"/>
    </row>
    <row r="7" spans="1:11" ht="18" x14ac:dyDescent="0.25">
      <c r="A7" s="2" t="s">
        <v>74</v>
      </c>
      <c r="B7" s="1"/>
      <c r="C7" s="1"/>
      <c r="D7" s="1"/>
      <c r="E7" s="1"/>
      <c r="F7" s="1"/>
      <c r="G7" s="3"/>
    </row>
    <row r="8" spans="1:11" x14ac:dyDescent="0.25">
      <c r="A8" s="3"/>
      <c r="B8" s="1"/>
      <c r="C8" s="1"/>
      <c r="D8" s="1"/>
      <c r="E8" s="1"/>
      <c r="F8" s="1"/>
      <c r="G8" s="3"/>
    </row>
    <row r="9" spans="1:11" x14ac:dyDescent="0.25">
      <c r="A9" s="3"/>
      <c r="B9" s="1"/>
      <c r="C9" s="1"/>
      <c r="D9" s="1"/>
      <c r="E9" s="1"/>
      <c r="F9" s="1"/>
      <c r="G9" s="3"/>
    </row>
    <row r="10" spans="1:11" ht="15.75" x14ac:dyDescent="0.25">
      <c r="A10" s="4" t="s">
        <v>0</v>
      </c>
      <c r="B10" s="5"/>
      <c r="C10" s="1"/>
      <c r="D10" s="1"/>
      <c r="E10" s="1"/>
      <c r="F10" s="1"/>
      <c r="G10" s="6"/>
    </row>
    <row r="11" spans="1:11" x14ac:dyDescent="0.25">
      <c r="A11" s="6"/>
      <c r="B11" s="1"/>
      <c r="C11" s="1"/>
      <c r="D11" s="1"/>
      <c r="E11" s="1"/>
      <c r="F11" s="1"/>
      <c r="G11" s="6"/>
    </row>
    <row r="12" spans="1:11" ht="15.75" x14ac:dyDescent="0.25">
      <c r="A12" s="7" t="s">
        <v>1</v>
      </c>
      <c r="B12" s="1"/>
      <c r="C12" s="1"/>
      <c r="D12" s="1"/>
      <c r="E12" s="1"/>
      <c r="F12" s="8"/>
      <c r="G12" s="7" t="s">
        <v>2</v>
      </c>
    </row>
    <row r="13" spans="1:11" x14ac:dyDescent="0.25">
      <c r="A13" s="6"/>
      <c r="B13" s="1"/>
      <c r="C13" s="1"/>
      <c r="D13" s="1"/>
      <c r="E13" s="1"/>
      <c r="F13" s="8"/>
      <c r="G13" s="6"/>
    </row>
    <row r="14" spans="1:11" x14ac:dyDescent="0.25">
      <c r="A14" s="9"/>
      <c r="B14" s="10" t="s">
        <v>3</v>
      </c>
      <c r="C14" s="10" t="s">
        <v>4</v>
      </c>
      <c r="D14" s="10" t="s">
        <v>5</v>
      </c>
      <c r="E14" s="11" t="s">
        <v>6</v>
      </c>
      <c r="F14" s="8"/>
      <c r="G14" s="12"/>
      <c r="H14" s="13" t="s">
        <v>3</v>
      </c>
      <c r="I14" s="13" t="s">
        <v>4</v>
      </c>
      <c r="J14" s="13" t="s">
        <v>5</v>
      </c>
      <c r="K14" s="13" t="s">
        <v>6</v>
      </c>
    </row>
    <row r="15" spans="1:11" ht="15.75" thickBot="1" x14ac:dyDescent="0.3">
      <c r="A15" s="14"/>
      <c r="B15" s="15"/>
      <c r="C15" s="15"/>
      <c r="D15" s="15" t="s">
        <v>7</v>
      </c>
      <c r="E15" s="16" t="s">
        <v>8</v>
      </c>
      <c r="F15" s="8"/>
      <c r="G15" s="17"/>
      <c r="H15" s="15"/>
      <c r="I15" s="15"/>
      <c r="J15" s="15" t="s">
        <v>7</v>
      </c>
      <c r="K15" s="15" t="s">
        <v>8</v>
      </c>
    </row>
    <row r="16" spans="1:11" x14ac:dyDescent="0.25">
      <c r="B16" s="1"/>
      <c r="C16" s="1"/>
      <c r="D16" s="1"/>
      <c r="E16" s="18"/>
      <c r="F16" s="8"/>
      <c r="G16" s="12"/>
      <c r="H16" s="1"/>
      <c r="I16" s="1"/>
      <c r="J16" s="1"/>
      <c r="K16" s="1"/>
    </row>
    <row r="17" spans="1:11" x14ac:dyDescent="0.25">
      <c r="A17" s="19" t="s">
        <v>9</v>
      </c>
      <c r="B17" s="1"/>
      <c r="C17" s="1"/>
      <c r="D17" s="1"/>
      <c r="E17" s="18"/>
      <c r="F17" s="20"/>
      <c r="G17" s="21" t="s">
        <v>9</v>
      </c>
      <c r="H17" s="1"/>
      <c r="I17" s="1"/>
      <c r="J17" s="1"/>
      <c r="K17" s="1"/>
    </row>
    <row r="18" spans="1:11" x14ac:dyDescent="0.25">
      <c r="B18" s="1"/>
      <c r="C18" s="1"/>
      <c r="D18" s="1"/>
      <c r="E18" s="18"/>
      <c r="F18" s="20"/>
      <c r="G18" s="12"/>
      <c r="H18" s="1"/>
      <c r="I18" s="1"/>
      <c r="J18" s="1"/>
      <c r="K18" s="1"/>
    </row>
    <row r="19" spans="1:11" x14ac:dyDescent="0.25">
      <c r="A19" t="s">
        <v>73</v>
      </c>
      <c r="B19" s="1" t="s">
        <v>11</v>
      </c>
      <c r="C19" s="22">
        <v>6</v>
      </c>
      <c r="D19" s="87">
        <v>155</v>
      </c>
      <c r="E19" s="24">
        <f>(C19*D19)</f>
        <v>930</v>
      </c>
      <c r="F19" s="20"/>
      <c r="G19" s="12" t="s">
        <v>73</v>
      </c>
      <c r="H19" s="1" t="s">
        <v>11</v>
      </c>
      <c r="I19" s="25"/>
      <c r="J19" s="25"/>
      <c r="K19" s="22">
        <f>(I19*J19)</f>
        <v>0</v>
      </c>
    </row>
    <row r="20" spans="1:11" x14ac:dyDescent="0.25">
      <c r="B20" s="1"/>
      <c r="C20" s="22"/>
      <c r="D20" s="22"/>
      <c r="E20" s="24"/>
      <c r="F20" s="8"/>
      <c r="G20" s="12"/>
      <c r="H20" s="1"/>
      <c r="I20" s="22"/>
      <c r="J20" s="22"/>
      <c r="K20" s="22"/>
    </row>
    <row r="21" spans="1:11" x14ac:dyDescent="0.25">
      <c r="B21" s="1"/>
      <c r="C21" s="22"/>
      <c r="D21" s="26" t="s">
        <v>12</v>
      </c>
      <c r="E21" s="24">
        <f>SUM(E19:E19)</f>
        <v>930</v>
      </c>
      <c r="F21" s="8"/>
      <c r="G21" s="12"/>
      <c r="H21" s="1"/>
      <c r="I21" s="22"/>
      <c r="J21" s="26" t="s">
        <v>12</v>
      </c>
      <c r="K21" s="22">
        <f>SUM(K19:K19)</f>
        <v>0</v>
      </c>
    </row>
    <row r="22" spans="1:11" x14ac:dyDescent="0.25">
      <c r="B22" s="1"/>
      <c r="C22" s="1"/>
      <c r="D22" s="1"/>
      <c r="E22" s="18"/>
      <c r="F22" s="8"/>
      <c r="G22" s="12"/>
      <c r="H22" s="1"/>
      <c r="I22" s="1"/>
      <c r="J22" s="1"/>
      <c r="K22" s="1"/>
    </row>
    <row r="23" spans="1:11" x14ac:dyDescent="0.25">
      <c r="A23" s="19" t="s">
        <v>13</v>
      </c>
      <c r="B23" s="1"/>
      <c r="C23" s="1"/>
      <c r="D23" s="1"/>
      <c r="E23" s="18"/>
      <c r="F23" s="8"/>
      <c r="G23" s="21" t="s">
        <v>13</v>
      </c>
      <c r="H23" s="1"/>
      <c r="I23" s="1"/>
      <c r="J23" s="1"/>
      <c r="K23" s="1"/>
    </row>
    <row r="24" spans="1:11" x14ac:dyDescent="0.25">
      <c r="A24" s="19"/>
      <c r="B24" s="1"/>
      <c r="C24" s="1"/>
      <c r="D24" s="1"/>
      <c r="E24" s="18"/>
      <c r="F24" s="8"/>
      <c r="G24" s="21"/>
      <c r="H24" s="1"/>
      <c r="I24" s="1"/>
      <c r="J24" s="1"/>
      <c r="K24" s="1"/>
    </row>
    <row r="25" spans="1:11" x14ac:dyDescent="0.25">
      <c r="A25" s="3" t="s">
        <v>14</v>
      </c>
      <c r="B25" s="1"/>
      <c r="C25" s="1"/>
      <c r="D25" s="1"/>
      <c r="E25" s="18"/>
      <c r="F25" s="20"/>
      <c r="G25" s="27" t="s">
        <v>14</v>
      </c>
      <c r="H25" s="1"/>
      <c r="I25" s="1"/>
      <c r="J25" s="1"/>
      <c r="K25" s="1"/>
    </row>
    <row r="26" spans="1:11" x14ac:dyDescent="0.25">
      <c r="A26" s="3"/>
      <c r="B26" s="1"/>
      <c r="C26" s="1"/>
      <c r="D26" s="1"/>
      <c r="E26" s="18"/>
      <c r="F26" s="20"/>
      <c r="G26" s="27"/>
      <c r="H26" s="1"/>
      <c r="I26" s="1"/>
      <c r="J26" s="1"/>
      <c r="K26" s="1"/>
    </row>
    <row r="27" spans="1:11" x14ac:dyDescent="0.25">
      <c r="A27" s="82" t="s">
        <v>94</v>
      </c>
      <c r="B27" s="1" t="s">
        <v>23</v>
      </c>
      <c r="C27" s="1">
        <v>1</v>
      </c>
      <c r="D27" s="22">
        <v>42.3</v>
      </c>
      <c r="E27" s="24">
        <f>(C27*D27)</f>
        <v>42.3</v>
      </c>
      <c r="F27" s="70"/>
      <c r="G27" s="82" t="s">
        <v>94</v>
      </c>
      <c r="H27" s="1" t="s">
        <v>23</v>
      </c>
      <c r="I27" s="1">
        <v>1</v>
      </c>
      <c r="J27" s="25"/>
      <c r="K27" s="93">
        <f>(I27*J27)</f>
        <v>0</v>
      </c>
    </row>
    <row r="28" spans="1:11" x14ac:dyDescent="0.25">
      <c r="A28" s="52" t="s">
        <v>95</v>
      </c>
      <c r="E28" s="91"/>
      <c r="F28" s="70"/>
      <c r="G28" s="52" t="s">
        <v>95</v>
      </c>
      <c r="K28" s="9"/>
    </row>
    <row r="29" spans="1:11" x14ac:dyDescent="0.25">
      <c r="A29" s="3"/>
      <c r="B29" s="1"/>
      <c r="C29" s="1"/>
      <c r="D29" s="1"/>
      <c r="E29" s="18"/>
      <c r="F29" s="20"/>
      <c r="G29" s="27"/>
      <c r="H29" s="1"/>
      <c r="I29" s="1"/>
      <c r="J29" s="1"/>
      <c r="K29" s="1"/>
    </row>
    <row r="30" spans="1:11" x14ac:dyDescent="0.25">
      <c r="A30" s="28" t="s">
        <v>15</v>
      </c>
      <c r="B30" s="1"/>
      <c r="C30" s="22"/>
      <c r="D30" s="22"/>
      <c r="E30" s="24"/>
      <c r="F30" s="20"/>
      <c r="G30" s="29" t="s">
        <v>16</v>
      </c>
      <c r="H30" s="1"/>
      <c r="I30" s="22"/>
      <c r="J30" s="22"/>
      <c r="K30" s="22"/>
    </row>
    <row r="31" spans="1:11" x14ac:dyDescent="0.25">
      <c r="A31" s="26" t="s">
        <v>17</v>
      </c>
      <c r="B31" s="30" t="s">
        <v>18</v>
      </c>
      <c r="C31" s="22">
        <v>175</v>
      </c>
      <c r="D31" s="23">
        <v>0.26800000000000002</v>
      </c>
      <c r="E31" s="24">
        <f>(C31*D31)</f>
        <v>46.900000000000006</v>
      </c>
      <c r="F31" s="20"/>
      <c r="G31" s="31" t="s">
        <v>17</v>
      </c>
      <c r="H31" s="30" t="s">
        <v>18</v>
      </c>
      <c r="I31" s="25"/>
      <c r="J31" s="25"/>
      <c r="K31" s="22">
        <f>(I31*J31)</f>
        <v>0</v>
      </c>
    </row>
    <row r="32" spans="1:11" x14ac:dyDescent="0.25">
      <c r="A32" s="32" t="s">
        <v>19</v>
      </c>
      <c r="B32" s="30" t="s">
        <v>18</v>
      </c>
      <c r="C32" s="22">
        <v>560</v>
      </c>
      <c r="D32" s="23">
        <v>0.24</v>
      </c>
      <c r="E32" s="24">
        <f>(C32*D32)</f>
        <v>134.4</v>
      </c>
      <c r="F32" s="20"/>
      <c r="G32" s="31" t="s">
        <v>19</v>
      </c>
      <c r="H32" s="30" t="s">
        <v>18</v>
      </c>
      <c r="I32" s="25"/>
      <c r="J32" s="25"/>
      <c r="K32" s="20">
        <f>(I32*J32)</f>
        <v>0</v>
      </c>
    </row>
    <row r="33" spans="1:13" x14ac:dyDescent="0.25">
      <c r="A33" s="26" t="s">
        <v>20</v>
      </c>
      <c r="B33" s="30" t="s">
        <v>18</v>
      </c>
      <c r="C33" s="22">
        <v>2</v>
      </c>
      <c r="D33" s="23">
        <v>0.95</v>
      </c>
      <c r="E33" s="24">
        <f>(C33*D33)</f>
        <v>1.9</v>
      </c>
      <c r="F33" s="20"/>
      <c r="G33" s="33" t="s">
        <v>20</v>
      </c>
      <c r="H33" s="34" t="s">
        <v>18</v>
      </c>
      <c r="I33" s="25"/>
      <c r="J33" s="25"/>
      <c r="K33" s="22">
        <f>(I33*J33)</f>
        <v>0</v>
      </c>
    </row>
    <row r="34" spans="1:13" x14ac:dyDescent="0.25">
      <c r="A34" s="26"/>
      <c r="B34" s="30"/>
      <c r="C34" s="22"/>
      <c r="D34" s="22"/>
      <c r="E34" s="24"/>
      <c r="F34" s="20"/>
      <c r="G34" s="35"/>
      <c r="H34" s="25"/>
      <c r="I34" s="25"/>
      <c r="J34" s="25"/>
      <c r="K34" s="22">
        <f>(I34*J34)</f>
        <v>0</v>
      </c>
    </row>
    <row r="35" spans="1:13" x14ac:dyDescent="0.25">
      <c r="A35" s="26"/>
      <c r="B35" s="1"/>
      <c r="C35" s="22"/>
      <c r="D35" s="22"/>
      <c r="E35" s="24"/>
      <c r="F35" s="20"/>
      <c r="G35" s="31"/>
      <c r="H35" s="1"/>
      <c r="I35" s="22"/>
      <c r="J35" s="22"/>
      <c r="K35" s="22"/>
    </row>
    <row r="36" spans="1:13" x14ac:dyDescent="0.25">
      <c r="A36" s="36" t="s">
        <v>21</v>
      </c>
      <c r="B36" s="1"/>
      <c r="C36" s="22"/>
      <c r="D36" s="22"/>
      <c r="E36" s="24"/>
      <c r="F36" s="20"/>
      <c r="G36" s="29" t="s">
        <v>21</v>
      </c>
      <c r="H36" s="1"/>
      <c r="I36" s="22"/>
      <c r="J36" s="22"/>
      <c r="K36" s="22"/>
    </row>
    <row r="37" spans="1:13" x14ac:dyDescent="0.25">
      <c r="A37" s="37" t="s">
        <v>22</v>
      </c>
      <c r="B37" s="1" t="s">
        <v>23</v>
      </c>
      <c r="C37" s="22">
        <v>1</v>
      </c>
      <c r="D37" s="22">
        <v>19.72</v>
      </c>
      <c r="E37" s="24">
        <f>(C37*D37)</f>
        <v>19.72</v>
      </c>
      <c r="F37" s="20"/>
      <c r="G37" s="31" t="s">
        <v>22</v>
      </c>
      <c r="H37" s="1" t="s">
        <v>23</v>
      </c>
      <c r="I37" s="25"/>
      <c r="J37" s="25"/>
      <c r="K37" s="22">
        <f t="shared" ref="K37:K42" si="0">(I37*J37)</f>
        <v>0</v>
      </c>
    </row>
    <row r="38" spans="1:13" x14ac:dyDescent="0.25">
      <c r="A38" s="26" t="s">
        <v>24</v>
      </c>
      <c r="B38" s="1" t="s">
        <v>23</v>
      </c>
      <c r="C38" s="22">
        <v>1</v>
      </c>
      <c r="D38" s="23">
        <v>6.75</v>
      </c>
      <c r="E38" s="24">
        <f>(C38*D38)</f>
        <v>6.75</v>
      </c>
      <c r="F38" s="20"/>
      <c r="G38" s="31" t="s">
        <v>24</v>
      </c>
      <c r="H38" s="1" t="s">
        <v>23</v>
      </c>
      <c r="I38" s="25"/>
      <c r="J38" s="25"/>
      <c r="K38" s="22">
        <f t="shared" si="0"/>
        <v>0</v>
      </c>
    </row>
    <row r="39" spans="1:13" x14ac:dyDescent="0.25">
      <c r="A39" s="26" t="s">
        <v>25</v>
      </c>
      <c r="B39" s="1" t="s">
        <v>23</v>
      </c>
      <c r="C39" s="22">
        <v>2</v>
      </c>
      <c r="D39" s="23">
        <v>6.02</v>
      </c>
      <c r="E39" s="24">
        <f>(C39*D39)</f>
        <v>12.04</v>
      </c>
      <c r="F39" s="20"/>
      <c r="G39" s="31" t="s">
        <v>26</v>
      </c>
      <c r="H39" s="1" t="s">
        <v>23</v>
      </c>
      <c r="I39" s="25"/>
      <c r="J39" s="25"/>
      <c r="K39" s="22">
        <f t="shared" si="0"/>
        <v>0</v>
      </c>
    </row>
    <row r="40" spans="1:13" x14ac:dyDescent="0.25">
      <c r="A40" s="26" t="s">
        <v>27</v>
      </c>
      <c r="B40" s="1" t="s">
        <v>23</v>
      </c>
      <c r="C40" s="22">
        <v>1</v>
      </c>
      <c r="D40" s="23">
        <v>0</v>
      </c>
      <c r="E40" s="24">
        <f>(C40*D40)</f>
        <v>0</v>
      </c>
      <c r="F40" s="20"/>
      <c r="G40" s="31" t="s">
        <v>27</v>
      </c>
      <c r="H40" s="1" t="s">
        <v>23</v>
      </c>
      <c r="I40" s="25"/>
      <c r="J40" s="25"/>
      <c r="K40" s="22">
        <f t="shared" si="0"/>
        <v>0</v>
      </c>
    </row>
    <row r="41" spans="1:13" x14ac:dyDescent="0.25">
      <c r="A41" s="26"/>
      <c r="B41" s="1"/>
      <c r="C41" s="22"/>
      <c r="D41" s="22"/>
      <c r="E41" s="24"/>
      <c r="F41" s="20"/>
      <c r="G41" s="35"/>
      <c r="H41" s="25"/>
      <c r="I41" s="25"/>
      <c r="J41" s="25"/>
      <c r="K41" s="22">
        <f t="shared" si="0"/>
        <v>0</v>
      </c>
    </row>
    <row r="42" spans="1:13" x14ac:dyDescent="0.25">
      <c r="A42" s="26"/>
      <c r="B42" s="1"/>
      <c r="C42" s="22"/>
      <c r="D42" s="22"/>
      <c r="E42" s="24"/>
      <c r="F42" s="20"/>
      <c r="G42" s="35"/>
      <c r="H42" s="25"/>
      <c r="I42" s="25"/>
      <c r="J42" s="25"/>
      <c r="K42" s="22">
        <f t="shared" si="0"/>
        <v>0</v>
      </c>
    </row>
    <row r="43" spans="1:13" x14ac:dyDescent="0.25">
      <c r="A43" s="26"/>
      <c r="B43" s="1"/>
      <c r="C43" s="22"/>
      <c r="D43" s="22"/>
      <c r="E43" s="24"/>
      <c r="F43" s="20"/>
      <c r="G43" s="29"/>
      <c r="H43" s="1"/>
      <c r="I43" s="22"/>
      <c r="J43" s="22"/>
      <c r="K43" s="22"/>
    </row>
    <row r="44" spans="1:13" x14ac:dyDescent="0.25">
      <c r="A44" s="36" t="s">
        <v>28</v>
      </c>
      <c r="B44" s="1" t="s">
        <v>23</v>
      </c>
      <c r="C44" s="22">
        <v>1</v>
      </c>
      <c r="D44" s="23">
        <v>10.58</v>
      </c>
      <c r="E44" s="24">
        <f>(C44*D44)</f>
        <v>10.58</v>
      </c>
      <c r="F44" s="20"/>
      <c r="G44" s="29" t="s">
        <v>28</v>
      </c>
      <c r="H44" s="1"/>
      <c r="I44" s="22"/>
      <c r="J44" s="22"/>
      <c r="K44" s="22"/>
    </row>
    <row r="45" spans="1:13" x14ac:dyDescent="0.25">
      <c r="A45" s="26"/>
      <c r="B45" s="1"/>
      <c r="C45" s="22"/>
      <c r="D45" s="22"/>
      <c r="E45" s="24"/>
      <c r="F45" s="20"/>
      <c r="G45" s="35"/>
      <c r="H45" s="25"/>
      <c r="I45" s="25"/>
      <c r="J45" s="25"/>
      <c r="K45" s="22">
        <f>(I45*J45)</f>
        <v>0</v>
      </c>
    </row>
    <row r="46" spans="1:13" x14ac:dyDescent="0.25">
      <c r="A46" s="26"/>
      <c r="B46" s="1"/>
      <c r="C46" s="22"/>
      <c r="D46" s="22"/>
      <c r="E46" s="24"/>
      <c r="F46" s="20"/>
      <c r="G46" s="35"/>
      <c r="H46" s="25"/>
      <c r="I46" s="25"/>
      <c r="J46" s="25"/>
      <c r="K46" s="22">
        <f>(I46*J46)</f>
        <v>0</v>
      </c>
    </row>
    <row r="47" spans="1:13" x14ac:dyDescent="0.25">
      <c r="A47" s="38"/>
      <c r="B47" s="39"/>
      <c r="C47" s="40"/>
      <c r="D47" s="40"/>
      <c r="E47" s="41"/>
      <c r="F47" s="42"/>
      <c r="G47" s="43"/>
      <c r="H47" s="44"/>
      <c r="I47" s="45"/>
      <c r="J47" s="45"/>
      <c r="K47" s="40"/>
      <c r="L47" s="46"/>
      <c r="M47" s="46"/>
    </row>
    <row r="48" spans="1:13" x14ac:dyDescent="0.25">
      <c r="A48" s="36" t="s">
        <v>29</v>
      </c>
      <c r="B48" s="1" t="s">
        <v>30</v>
      </c>
      <c r="C48" s="22">
        <v>0</v>
      </c>
      <c r="D48" s="22">
        <v>0</v>
      </c>
      <c r="E48" s="24">
        <f>(C48*D48)</f>
        <v>0</v>
      </c>
      <c r="F48" s="47"/>
      <c r="G48" s="29" t="s">
        <v>29</v>
      </c>
      <c r="H48" s="1" t="s">
        <v>30</v>
      </c>
      <c r="I48" s="25"/>
      <c r="J48" s="25"/>
      <c r="K48" s="22">
        <f>(I48*J48)</f>
        <v>0</v>
      </c>
    </row>
    <row r="49" spans="1:11" x14ac:dyDescent="0.25">
      <c r="A49" s="36" t="s">
        <v>31</v>
      </c>
      <c r="B49" s="1"/>
      <c r="C49" s="48">
        <v>0</v>
      </c>
      <c r="D49" s="49">
        <v>7.6499999999999999E-2</v>
      </c>
      <c r="E49" s="24">
        <f>(C49*D49)</f>
        <v>0</v>
      </c>
      <c r="F49" s="47"/>
      <c r="G49" s="29" t="s">
        <v>31</v>
      </c>
      <c r="H49" s="1"/>
      <c r="I49" s="50">
        <v>0</v>
      </c>
      <c r="J49" s="49">
        <v>7.6499999999999999E-2</v>
      </c>
      <c r="K49" s="22">
        <f>(I49*J49)</f>
        <v>0</v>
      </c>
    </row>
    <row r="50" spans="1:11" x14ac:dyDescent="0.25">
      <c r="A50" s="36"/>
      <c r="B50" s="1"/>
      <c r="C50" s="48"/>
      <c r="D50" s="49"/>
      <c r="E50" s="24"/>
      <c r="F50" s="20"/>
      <c r="G50" s="29"/>
      <c r="H50" s="1"/>
      <c r="I50" s="51"/>
      <c r="J50" s="49"/>
      <c r="K50" s="22"/>
    </row>
    <row r="51" spans="1:11" x14ac:dyDescent="0.25">
      <c r="A51" s="36" t="s">
        <v>32</v>
      </c>
      <c r="B51" s="1"/>
      <c r="C51" s="22"/>
      <c r="D51" s="22"/>
      <c r="E51" s="24"/>
      <c r="F51" s="20"/>
      <c r="G51" s="29" t="s">
        <v>32</v>
      </c>
      <c r="H51" s="1"/>
      <c r="I51" s="22"/>
      <c r="J51" s="22"/>
      <c r="K51" s="22"/>
    </row>
    <row r="52" spans="1:11" x14ac:dyDescent="0.25">
      <c r="A52" s="52" t="s">
        <v>33</v>
      </c>
      <c r="B52" s="1" t="s">
        <v>34</v>
      </c>
      <c r="C52" s="23">
        <v>1.36</v>
      </c>
      <c r="D52" s="23">
        <v>3.47</v>
      </c>
      <c r="E52" s="24">
        <f>(C52*D52)</f>
        <v>4.7192000000000007</v>
      </c>
      <c r="F52" s="20"/>
      <c r="G52" s="29" t="s">
        <v>35</v>
      </c>
      <c r="H52" s="1" t="s">
        <v>34</v>
      </c>
      <c r="I52" s="25"/>
      <c r="J52" s="25"/>
      <c r="K52" s="22">
        <f>(I52*J52)</f>
        <v>0</v>
      </c>
    </row>
    <row r="53" spans="1:11" x14ac:dyDescent="0.25">
      <c r="A53" s="52" t="s">
        <v>36</v>
      </c>
      <c r="B53" s="1" t="s">
        <v>34</v>
      </c>
      <c r="C53" s="23">
        <v>2.35</v>
      </c>
      <c r="D53" s="23">
        <v>3.15</v>
      </c>
      <c r="E53" s="24">
        <f>(C53*D53)</f>
        <v>7.4024999999999999</v>
      </c>
      <c r="F53" s="20"/>
      <c r="G53" s="29" t="s">
        <v>37</v>
      </c>
      <c r="H53" s="1" t="s">
        <v>34</v>
      </c>
      <c r="I53" s="25"/>
      <c r="J53" s="25"/>
      <c r="K53" s="22">
        <f>(I53*J53)</f>
        <v>0</v>
      </c>
    </row>
    <row r="54" spans="1:11" x14ac:dyDescent="0.25">
      <c r="A54" s="36" t="s">
        <v>38</v>
      </c>
      <c r="B54" s="1" t="s">
        <v>39</v>
      </c>
      <c r="C54" s="23">
        <v>0</v>
      </c>
      <c r="D54" s="23">
        <v>0</v>
      </c>
      <c r="E54" s="24">
        <f>(C54*D54)</f>
        <v>0</v>
      </c>
      <c r="F54" s="20"/>
      <c r="G54" s="29" t="s">
        <v>38</v>
      </c>
      <c r="H54" s="1" t="s">
        <v>39</v>
      </c>
      <c r="I54" s="25"/>
      <c r="J54" s="25"/>
      <c r="K54" s="22">
        <f>(I54*J54)</f>
        <v>0</v>
      </c>
    </row>
    <row r="55" spans="1:11" x14ac:dyDescent="0.25">
      <c r="A55" s="36" t="s">
        <v>40</v>
      </c>
      <c r="B55" s="1" t="s">
        <v>23</v>
      </c>
      <c r="C55" s="23">
        <v>1</v>
      </c>
      <c r="D55" s="23">
        <f>(E52+E53)*0.15</f>
        <v>1.818255</v>
      </c>
      <c r="E55" s="24">
        <f>(C55*D55)</f>
        <v>1.818255</v>
      </c>
      <c r="F55" s="20"/>
      <c r="G55" s="29" t="s">
        <v>40</v>
      </c>
      <c r="H55" s="1" t="s">
        <v>23</v>
      </c>
      <c r="I55" s="25"/>
      <c r="J55" s="25"/>
      <c r="K55" s="22">
        <f>(I55*J55)</f>
        <v>0</v>
      </c>
    </row>
    <row r="56" spans="1:11" x14ac:dyDescent="0.25">
      <c r="A56" s="36"/>
      <c r="B56" s="1"/>
      <c r="C56" s="22"/>
      <c r="D56" s="22"/>
      <c r="E56" s="24"/>
      <c r="F56" s="20"/>
      <c r="G56" s="29"/>
      <c r="H56" s="1"/>
      <c r="I56" s="22"/>
      <c r="J56" s="22"/>
      <c r="K56" s="22"/>
    </row>
    <row r="57" spans="1:11" x14ac:dyDescent="0.25">
      <c r="A57" s="36" t="s">
        <v>41</v>
      </c>
      <c r="B57" s="1"/>
      <c r="C57" s="1"/>
      <c r="D57" s="1"/>
      <c r="E57" s="18"/>
      <c r="F57" s="20"/>
      <c r="G57" s="29" t="s">
        <v>41</v>
      </c>
      <c r="H57" s="1"/>
      <c r="I57" s="1"/>
      <c r="J57" s="1"/>
      <c r="K57" s="1"/>
    </row>
    <row r="58" spans="1:11" x14ac:dyDescent="0.25">
      <c r="A58" s="36" t="s">
        <v>42</v>
      </c>
      <c r="B58" s="1" t="s">
        <v>23</v>
      </c>
      <c r="C58" s="23">
        <v>1</v>
      </c>
      <c r="D58" s="23">
        <v>2.23</v>
      </c>
      <c r="E58" s="24">
        <f>(C58*D58)</f>
        <v>2.23</v>
      </c>
      <c r="F58" s="8"/>
      <c r="G58" s="29" t="s">
        <v>42</v>
      </c>
      <c r="H58" s="1" t="s">
        <v>23</v>
      </c>
      <c r="I58" s="25"/>
      <c r="J58" s="25"/>
      <c r="K58" s="22">
        <f>(I58*J58)</f>
        <v>0</v>
      </c>
    </row>
    <row r="59" spans="1:11" x14ac:dyDescent="0.25">
      <c r="A59" s="36" t="s">
        <v>43</v>
      </c>
      <c r="B59" s="1" t="s">
        <v>23</v>
      </c>
      <c r="C59" s="23">
        <v>1</v>
      </c>
      <c r="D59" s="23">
        <v>9.76</v>
      </c>
      <c r="E59" s="24">
        <f>(C59*D59)</f>
        <v>9.76</v>
      </c>
      <c r="F59" s="20"/>
      <c r="G59" s="29" t="s">
        <v>43</v>
      </c>
      <c r="H59" s="1" t="s">
        <v>23</v>
      </c>
      <c r="I59" s="25"/>
      <c r="J59" s="25"/>
      <c r="K59" s="22">
        <f>(I59*J59)</f>
        <v>0</v>
      </c>
    </row>
    <row r="60" spans="1:11" x14ac:dyDescent="0.25">
      <c r="A60" s="36"/>
      <c r="B60" s="1"/>
      <c r="C60" s="22"/>
      <c r="D60" s="22"/>
      <c r="E60" s="24"/>
      <c r="F60" s="20"/>
      <c r="G60" s="29"/>
      <c r="H60" s="1"/>
      <c r="I60" s="44"/>
      <c r="J60" s="44"/>
      <c r="K60" s="22"/>
    </row>
    <row r="61" spans="1:11" x14ac:dyDescent="0.25">
      <c r="A61" s="36"/>
      <c r="B61" s="1"/>
      <c r="C61" s="22"/>
      <c r="D61" s="22"/>
      <c r="E61" s="24"/>
      <c r="F61" s="20"/>
      <c r="G61" s="53" t="s">
        <v>44</v>
      </c>
      <c r="H61" s="1" t="s">
        <v>23</v>
      </c>
      <c r="I61" s="25"/>
      <c r="J61" s="25"/>
      <c r="K61" s="22">
        <f>(I61*J61)</f>
        <v>0</v>
      </c>
    </row>
    <row r="62" spans="1:11" x14ac:dyDescent="0.25">
      <c r="A62" s="36"/>
      <c r="B62" s="1"/>
      <c r="C62" s="22"/>
      <c r="D62" s="22"/>
      <c r="E62" s="24"/>
      <c r="F62" s="20"/>
      <c r="G62" s="29"/>
      <c r="H62" s="1"/>
      <c r="I62" s="22"/>
      <c r="J62" s="22"/>
      <c r="K62" s="22"/>
    </row>
    <row r="63" spans="1:11" x14ac:dyDescent="0.25">
      <c r="A63" s="26" t="s">
        <v>45</v>
      </c>
      <c r="B63" s="1"/>
      <c r="C63" s="22"/>
      <c r="D63" s="22"/>
      <c r="E63" s="24">
        <f>SUM(E30:E62)</f>
        <v>258.21995500000003</v>
      </c>
      <c r="F63" s="20"/>
      <c r="G63" s="31" t="s">
        <v>45</v>
      </c>
      <c r="H63" s="1"/>
      <c r="I63" s="22"/>
      <c r="J63" s="22"/>
      <c r="K63" s="22">
        <f>SUM(K30:K62)</f>
        <v>0</v>
      </c>
    </row>
    <row r="64" spans="1:11" x14ac:dyDescent="0.25">
      <c r="A64" s="36"/>
      <c r="B64" s="1"/>
      <c r="C64" s="22"/>
      <c r="D64" s="22"/>
      <c r="E64" s="24"/>
      <c r="F64" s="20"/>
      <c r="G64" s="29"/>
      <c r="H64" s="1"/>
      <c r="I64" s="22"/>
      <c r="J64" s="22"/>
      <c r="K64" s="22"/>
    </row>
    <row r="65" spans="1:13" x14ac:dyDescent="0.25">
      <c r="A65" s="26" t="s">
        <v>46</v>
      </c>
      <c r="B65" s="1" t="s">
        <v>23</v>
      </c>
      <c r="C65" s="22">
        <f>(E63)</f>
        <v>258.21995500000003</v>
      </c>
      <c r="D65" s="49">
        <v>3.9899999999999998E-2</v>
      </c>
      <c r="E65" s="24">
        <f>(C65*D65)/2</f>
        <v>5.1514881022500001</v>
      </c>
      <c r="F65" s="20"/>
      <c r="G65" s="31" t="s">
        <v>46</v>
      </c>
      <c r="H65" s="1" t="s">
        <v>23</v>
      </c>
      <c r="I65" s="54"/>
      <c r="J65" s="55">
        <f>(K63)</f>
        <v>0</v>
      </c>
      <c r="K65" s="22">
        <f>(I65*J65)/2</f>
        <v>0</v>
      </c>
    </row>
    <row r="66" spans="1:13" x14ac:dyDescent="0.25">
      <c r="A66" s="26"/>
      <c r="B66" s="1"/>
      <c r="C66" s="22"/>
      <c r="D66" s="49"/>
      <c r="E66" s="24"/>
      <c r="F66" s="20"/>
      <c r="G66" s="56" t="s">
        <v>47</v>
      </c>
      <c r="H66" s="1"/>
      <c r="I66" s="44"/>
      <c r="J66" s="57"/>
      <c r="K66" s="22"/>
    </row>
    <row r="67" spans="1:13" x14ac:dyDescent="0.25">
      <c r="A67" s="26"/>
      <c r="B67" s="1"/>
      <c r="C67" s="22"/>
      <c r="D67" s="49"/>
      <c r="E67" s="24"/>
      <c r="F67" s="20"/>
      <c r="G67" s="31"/>
      <c r="H67" s="1"/>
      <c r="I67" s="57"/>
      <c r="J67" s="49"/>
      <c r="K67" s="22"/>
    </row>
    <row r="68" spans="1:13" x14ac:dyDescent="0.25">
      <c r="A68" s="58" t="s">
        <v>48</v>
      </c>
      <c r="B68" s="13"/>
      <c r="C68" s="59"/>
      <c r="D68" s="60"/>
      <c r="E68" s="61">
        <f>SUM(E63:E67)</f>
        <v>263.37144310225005</v>
      </c>
      <c r="F68" s="62"/>
      <c r="G68" s="63" t="s">
        <v>48</v>
      </c>
      <c r="H68" s="13"/>
      <c r="I68" s="59"/>
      <c r="J68" s="60"/>
      <c r="K68" s="59">
        <f>SUM(K63:K67)</f>
        <v>0</v>
      </c>
      <c r="L68" s="3"/>
      <c r="M68" s="3"/>
    </row>
    <row r="69" spans="1:13" x14ac:dyDescent="0.25">
      <c r="A69" s="64"/>
      <c r="B69" s="13"/>
      <c r="C69" s="59"/>
      <c r="D69" s="60"/>
      <c r="E69" s="61"/>
      <c r="F69" s="62"/>
      <c r="G69" s="65"/>
      <c r="H69" s="13"/>
      <c r="I69" s="59"/>
      <c r="J69" s="60"/>
      <c r="K69" s="59"/>
      <c r="L69" s="3"/>
      <c r="M69" s="3"/>
    </row>
    <row r="70" spans="1:13" x14ac:dyDescent="0.25">
      <c r="A70" s="58" t="s">
        <v>49</v>
      </c>
      <c r="B70" s="66"/>
      <c r="C70" s="67"/>
      <c r="D70" s="68"/>
      <c r="E70" s="69">
        <f>(E68/C19)</f>
        <v>43.895240517041678</v>
      </c>
      <c r="F70" s="70"/>
      <c r="G70" s="58" t="s">
        <v>49</v>
      </c>
      <c r="H70" s="66"/>
      <c r="I70" s="67"/>
      <c r="J70" s="68"/>
      <c r="K70" s="69" t="e">
        <f>(K68/I19)</f>
        <v>#DIV/0!</v>
      </c>
    </row>
    <row r="71" spans="1:13" x14ac:dyDescent="0.25">
      <c r="A71" s="36"/>
      <c r="B71" s="1"/>
      <c r="C71" s="22"/>
      <c r="D71" s="22"/>
      <c r="E71" s="24"/>
      <c r="F71" s="20"/>
      <c r="G71" s="29"/>
      <c r="H71" s="1"/>
      <c r="I71" s="22"/>
      <c r="J71" s="22"/>
      <c r="K71" s="22"/>
    </row>
    <row r="72" spans="1:13" x14ac:dyDescent="0.25">
      <c r="A72" s="19" t="s">
        <v>50</v>
      </c>
      <c r="B72" s="1"/>
      <c r="C72" s="22"/>
      <c r="D72" s="22"/>
      <c r="E72" s="24"/>
      <c r="F72" s="20"/>
      <c r="G72" s="21" t="s">
        <v>50</v>
      </c>
      <c r="H72" s="1"/>
      <c r="I72" s="22"/>
      <c r="J72" s="22"/>
      <c r="K72" s="22"/>
    </row>
    <row r="73" spans="1:13" x14ac:dyDescent="0.25">
      <c r="A73" s="36"/>
      <c r="B73" s="1"/>
      <c r="C73" s="22"/>
      <c r="D73" s="22"/>
      <c r="E73" s="24"/>
      <c r="F73" s="20"/>
      <c r="G73" s="29"/>
      <c r="H73" s="1"/>
      <c r="I73" s="22"/>
      <c r="J73" s="22"/>
      <c r="K73" s="22"/>
    </row>
    <row r="74" spans="1:13" x14ac:dyDescent="0.25">
      <c r="B74" s="13" t="s">
        <v>3</v>
      </c>
      <c r="C74" s="13" t="s">
        <v>4</v>
      </c>
      <c r="D74" s="13" t="s">
        <v>5</v>
      </c>
      <c r="E74" s="11" t="s">
        <v>6</v>
      </c>
      <c r="F74" s="20"/>
      <c r="G74" s="12"/>
      <c r="H74" s="13" t="s">
        <v>3</v>
      </c>
      <c r="I74" s="13" t="s">
        <v>4</v>
      </c>
      <c r="J74" s="13" t="s">
        <v>5</v>
      </c>
      <c r="K74" s="13" t="s">
        <v>6</v>
      </c>
    </row>
    <row r="75" spans="1:13" x14ac:dyDescent="0.25">
      <c r="A75" s="71"/>
      <c r="B75" s="13"/>
      <c r="C75" s="13"/>
      <c r="D75" s="13" t="s">
        <v>7</v>
      </c>
      <c r="E75" s="11" t="s">
        <v>8</v>
      </c>
      <c r="F75" s="20"/>
      <c r="G75" s="72"/>
      <c r="H75" s="13"/>
      <c r="I75" s="13"/>
      <c r="J75" s="13" t="s">
        <v>7</v>
      </c>
      <c r="K75" s="13" t="s">
        <v>8</v>
      </c>
    </row>
    <row r="76" spans="1:13" x14ac:dyDescent="0.25">
      <c r="A76" s="71"/>
      <c r="B76" s="1"/>
      <c r="C76" s="22"/>
      <c r="D76" s="22"/>
      <c r="E76" s="24"/>
      <c r="F76" s="20"/>
      <c r="G76" s="72"/>
      <c r="H76" s="1"/>
      <c r="I76" s="22"/>
      <c r="J76" s="22"/>
      <c r="K76" s="22"/>
    </row>
    <row r="77" spans="1:13" x14ac:dyDescent="0.25">
      <c r="A77" s="52" t="s">
        <v>51</v>
      </c>
      <c r="B77" s="1" t="s">
        <v>52</v>
      </c>
      <c r="C77" s="22">
        <v>0</v>
      </c>
      <c r="D77" s="22">
        <v>0</v>
      </c>
      <c r="E77" s="24">
        <f>(C77*D77)</f>
        <v>0</v>
      </c>
      <c r="F77" s="8"/>
      <c r="G77" s="53" t="s">
        <v>53</v>
      </c>
      <c r="H77" s="1" t="s">
        <v>52</v>
      </c>
      <c r="I77" s="54"/>
      <c r="J77" s="73">
        <f>(J19)</f>
        <v>0</v>
      </c>
      <c r="K77" s="22">
        <f>(I77*J77)</f>
        <v>0</v>
      </c>
    </row>
    <row r="78" spans="1:13" x14ac:dyDescent="0.25">
      <c r="A78" s="52"/>
      <c r="B78" s="1"/>
      <c r="C78" s="22"/>
      <c r="D78" s="22"/>
      <c r="E78" s="24"/>
      <c r="F78" s="8"/>
      <c r="G78" s="53"/>
      <c r="H78" s="1"/>
      <c r="I78" s="57"/>
      <c r="J78" s="51"/>
      <c r="K78" s="22"/>
    </row>
    <row r="79" spans="1:13" x14ac:dyDescent="0.25">
      <c r="A79" s="28" t="s">
        <v>54</v>
      </c>
      <c r="B79" s="66" t="s">
        <v>55</v>
      </c>
      <c r="C79" s="67">
        <v>1</v>
      </c>
      <c r="D79" s="67">
        <f>(E63)*0.05</f>
        <v>12.910997750000002</v>
      </c>
      <c r="E79" s="74">
        <f>(C79*D79)</f>
        <v>12.910997750000002</v>
      </c>
      <c r="F79" s="70"/>
      <c r="G79" s="28" t="s">
        <v>56</v>
      </c>
      <c r="H79" s="66" t="s">
        <v>55</v>
      </c>
      <c r="I79" s="54"/>
      <c r="J79" s="75">
        <f>(K63)</f>
        <v>0</v>
      </c>
      <c r="K79" s="22">
        <f>(I79*J79)</f>
        <v>0</v>
      </c>
    </row>
    <row r="80" spans="1:13" x14ac:dyDescent="0.25">
      <c r="A80" s="52"/>
      <c r="B80" s="1"/>
      <c r="C80" s="22"/>
      <c r="D80" s="22"/>
      <c r="E80" s="24"/>
      <c r="F80" s="8"/>
      <c r="G80" s="53"/>
      <c r="H80" s="1"/>
      <c r="I80" s="44"/>
      <c r="J80" s="44"/>
      <c r="K80" s="22"/>
    </row>
    <row r="81" spans="1:13" x14ac:dyDescent="0.25">
      <c r="A81" s="76" t="s">
        <v>57</v>
      </c>
      <c r="B81" s="1" t="s">
        <v>23</v>
      </c>
      <c r="C81" s="44">
        <v>1</v>
      </c>
      <c r="D81" s="44">
        <v>136</v>
      </c>
      <c r="E81" s="24">
        <f>(C81*D81)</f>
        <v>136</v>
      </c>
      <c r="F81" s="20"/>
      <c r="G81" s="53" t="s">
        <v>57</v>
      </c>
      <c r="H81" s="1" t="s">
        <v>23</v>
      </c>
      <c r="I81" s="25"/>
      <c r="J81" s="25"/>
      <c r="K81" s="22">
        <f>(I81*J81)</f>
        <v>0</v>
      </c>
    </row>
    <row r="82" spans="1:13" x14ac:dyDescent="0.25">
      <c r="A82" s="52"/>
      <c r="B82" s="1"/>
      <c r="C82" s="49"/>
      <c r="D82" s="22"/>
      <c r="E82" s="24"/>
      <c r="F82" s="20"/>
      <c r="G82" s="53"/>
      <c r="H82" s="1"/>
      <c r="I82" s="49"/>
      <c r="J82" s="22"/>
      <c r="K82" s="22"/>
    </row>
    <row r="83" spans="1:13" x14ac:dyDescent="0.25">
      <c r="A83" s="52" t="s">
        <v>58</v>
      </c>
      <c r="B83" s="1" t="s">
        <v>30</v>
      </c>
      <c r="C83" s="22">
        <v>1.64</v>
      </c>
      <c r="D83" s="22">
        <v>10</v>
      </c>
      <c r="E83" s="24">
        <f>(C83*D83)</f>
        <v>16.399999999999999</v>
      </c>
      <c r="F83" s="20"/>
      <c r="G83" s="53" t="s">
        <v>58</v>
      </c>
      <c r="H83" s="1" t="s">
        <v>30</v>
      </c>
      <c r="I83" s="25"/>
      <c r="J83" s="25"/>
      <c r="K83" s="22">
        <f>(I83*J83)</f>
        <v>0</v>
      </c>
    </row>
    <row r="84" spans="1:13" x14ac:dyDescent="0.25">
      <c r="A84" s="52"/>
      <c r="B84" s="1"/>
      <c r="C84" s="22"/>
      <c r="D84" s="22"/>
      <c r="E84" s="24"/>
      <c r="F84" s="20"/>
      <c r="G84" s="53"/>
      <c r="H84" s="1"/>
      <c r="I84" s="22"/>
      <c r="J84" s="22"/>
      <c r="K84" s="22"/>
    </row>
    <row r="85" spans="1:13" x14ac:dyDescent="0.25">
      <c r="A85" s="52" t="s">
        <v>59</v>
      </c>
      <c r="B85" s="1"/>
      <c r="C85" s="22"/>
      <c r="D85" s="22"/>
      <c r="E85" s="24"/>
      <c r="F85" s="20"/>
      <c r="G85" s="53" t="s">
        <v>59</v>
      </c>
      <c r="H85" s="1"/>
      <c r="I85" s="22"/>
      <c r="J85" s="22"/>
      <c r="K85" s="22"/>
    </row>
    <row r="86" spans="1:13" x14ac:dyDescent="0.25">
      <c r="A86" s="36" t="s">
        <v>42</v>
      </c>
      <c r="B86" s="1" t="s">
        <v>23</v>
      </c>
      <c r="C86" s="22">
        <v>1</v>
      </c>
      <c r="D86" s="23">
        <v>3.87</v>
      </c>
      <c r="E86" s="24">
        <f>(C86*D86)</f>
        <v>3.87</v>
      </c>
      <c r="F86" s="20"/>
      <c r="G86" s="29" t="s">
        <v>42</v>
      </c>
      <c r="H86" s="1" t="s">
        <v>23</v>
      </c>
      <c r="I86" s="25"/>
      <c r="J86" s="25"/>
      <c r="K86" s="22">
        <f>(I86*J86)</f>
        <v>0</v>
      </c>
    </row>
    <row r="87" spans="1:13" x14ac:dyDescent="0.25">
      <c r="A87" s="36" t="s">
        <v>43</v>
      </c>
      <c r="B87" s="1" t="s">
        <v>23</v>
      </c>
      <c r="C87" s="22">
        <v>1</v>
      </c>
      <c r="D87" s="23">
        <v>6.2</v>
      </c>
      <c r="E87" s="24">
        <f>(C87*D87)</f>
        <v>6.2</v>
      </c>
      <c r="F87" s="20"/>
      <c r="G87" s="29" t="s">
        <v>43</v>
      </c>
      <c r="H87" s="1" t="s">
        <v>23</v>
      </c>
      <c r="I87" s="25"/>
      <c r="J87" s="25"/>
      <c r="K87" s="22">
        <f>(I87*J87)</f>
        <v>0</v>
      </c>
    </row>
    <row r="88" spans="1:13" x14ac:dyDescent="0.25">
      <c r="A88" s="36"/>
      <c r="B88" s="1"/>
      <c r="C88" s="22"/>
      <c r="D88" s="77"/>
      <c r="E88" s="24"/>
      <c r="F88" s="20"/>
      <c r="G88" s="29"/>
      <c r="H88" s="1"/>
      <c r="I88" s="22"/>
      <c r="J88" s="22"/>
      <c r="K88" s="22"/>
    </row>
    <row r="89" spans="1:13" x14ac:dyDescent="0.25">
      <c r="A89" s="52" t="s">
        <v>60</v>
      </c>
      <c r="B89" s="1"/>
      <c r="C89" s="22"/>
      <c r="D89" s="77"/>
      <c r="E89" s="24"/>
      <c r="F89" s="20"/>
      <c r="G89" s="53" t="s">
        <v>60</v>
      </c>
      <c r="H89" s="1"/>
      <c r="I89" s="22"/>
      <c r="J89" s="22"/>
      <c r="K89" s="22"/>
    </row>
    <row r="90" spans="1:13" x14ac:dyDescent="0.25">
      <c r="A90" s="36" t="s">
        <v>42</v>
      </c>
      <c r="B90" s="1" t="s">
        <v>23</v>
      </c>
      <c r="C90" s="22">
        <v>1</v>
      </c>
      <c r="D90" s="23">
        <v>6.21</v>
      </c>
      <c r="E90" s="24">
        <f>(C90*D90)</f>
        <v>6.21</v>
      </c>
      <c r="F90" s="20"/>
      <c r="G90" s="29" t="s">
        <v>42</v>
      </c>
      <c r="H90" s="1" t="s">
        <v>23</v>
      </c>
      <c r="I90" s="25"/>
      <c r="J90" s="25"/>
      <c r="K90" s="22">
        <f>(I90*J90)</f>
        <v>0</v>
      </c>
    </row>
    <row r="91" spans="1:13" x14ac:dyDescent="0.25">
      <c r="A91" s="36" t="s">
        <v>43</v>
      </c>
      <c r="B91" s="1" t="s">
        <v>23</v>
      </c>
      <c r="C91" s="22">
        <v>1</v>
      </c>
      <c r="D91" s="23">
        <v>16.38</v>
      </c>
      <c r="E91" s="24">
        <f>(C91*D91)</f>
        <v>16.38</v>
      </c>
      <c r="F91" s="20"/>
      <c r="G91" s="29" t="s">
        <v>43</v>
      </c>
      <c r="H91" s="1" t="s">
        <v>23</v>
      </c>
      <c r="I91" s="25"/>
      <c r="J91" s="25"/>
      <c r="K91" s="22">
        <f>(I91*J91)</f>
        <v>0</v>
      </c>
    </row>
    <row r="92" spans="1:13" x14ac:dyDescent="0.25">
      <c r="B92" s="1"/>
      <c r="C92" s="1"/>
      <c r="D92" s="1"/>
      <c r="E92" s="18"/>
      <c r="F92" s="20"/>
      <c r="G92" s="12"/>
      <c r="H92" s="1"/>
      <c r="I92" s="1"/>
      <c r="J92" s="1"/>
      <c r="K92" s="1"/>
    </row>
    <row r="93" spans="1:13" x14ac:dyDescent="0.25">
      <c r="A93" s="64" t="s">
        <v>61</v>
      </c>
      <c r="B93" s="13"/>
      <c r="C93" s="13"/>
      <c r="D93" s="13"/>
      <c r="E93" s="61">
        <f>SUM(E77:E92)</f>
        <v>197.97099775000001</v>
      </c>
      <c r="F93" s="10"/>
      <c r="G93" s="65" t="s">
        <v>61</v>
      </c>
      <c r="H93" s="13"/>
      <c r="I93" s="13"/>
      <c r="J93" s="13"/>
      <c r="K93" s="59">
        <f>SUM(K77:K92)</f>
        <v>0</v>
      </c>
      <c r="L93" s="3"/>
      <c r="M93" s="3"/>
    </row>
    <row r="94" spans="1:13" x14ac:dyDescent="0.25">
      <c r="B94" s="1"/>
      <c r="C94" s="1"/>
      <c r="D94" s="1"/>
      <c r="E94" s="18"/>
      <c r="F94" s="20"/>
      <c r="G94" s="12"/>
      <c r="H94" s="1"/>
      <c r="I94" s="1"/>
      <c r="J94" s="1"/>
      <c r="K94" s="1"/>
    </row>
    <row r="95" spans="1:13" x14ac:dyDescent="0.25">
      <c r="A95" s="3" t="s">
        <v>62</v>
      </c>
      <c r="B95" s="1"/>
      <c r="C95" s="1"/>
      <c r="D95" s="1"/>
      <c r="E95" s="61">
        <f>(E68+E93)</f>
        <v>461.34244085225009</v>
      </c>
      <c r="F95" s="8"/>
      <c r="G95" s="27" t="s">
        <v>62</v>
      </c>
      <c r="H95" s="1"/>
      <c r="I95" s="1"/>
      <c r="J95" s="1"/>
      <c r="K95" s="62">
        <f>(K68+K93)</f>
        <v>0</v>
      </c>
    </row>
    <row r="96" spans="1:13" x14ac:dyDescent="0.25">
      <c r="B96" s="1"/>
      <c r="C96" s="1"/>
      <c r="D96" s="1"/>
      <c r="E96" s="18"/>
      <c r="F96" s="62"/>
      <c r="G96" s="12"/>
      <c r="H96" s="1"/>
      <c r="I96" s="1"/>
      <c r="J96" s="1"/>
      <c r="K96" s="8"/>
    </row>
    <row r="97" spans="1:11" x14ac:dyDescent="0.25">
      <c r="A97" s="3" t="s">
        <v>63</v>
      </c>
      <c r="B97" s="1"/>
      <c r="C97" s="1"/>
      <c r="D97" s="1"/>
      <c r="E97" s="61">
        <f>(E21-E68)</f>
        <v>666.62855689774995</v>
      </c>
      <c r="F97" s="8"/>
      <c r="G97" s="27" t="s">
        <v>63</v>
      </c>
      <c r="H97" s="1"/>
      <c r="I97" s="1"/>
      <c r="J97" s="1"/>
      <c r="K97" s="62">
        <f>(K21-K68)</f>
        <v>0</v>
      </c>
    </row>
    <row r="98" spans="1:11" x14ac:dyDescent="0.25">
      <c r="A98" s="3"/>
      <c r="B98" s="1"/>
      <c r="C98" s="1"/>
      <c r="D98" s="1"/>
      <c r="E98" s="62"/>
      <c r="F98" s="78"/>
      <c r="G98" s="79"/>
      <c r="H98" s="1"/>
      <c r="I98" s="1"/>
      <c r="J98" s="1"/>
      <c r="K98" s="62"/>
    </row>
    <row r="99" spans="1:11" x14ac:dyDescent="0.25">
      <c r="A99" s="3" t="s">
        <v>64</v>
      </c>
      <c r="B99" s="1"/>
      <c r="C99" s="1"/>
      <c r="D99" s="1"/>
      <c r="E99" s="61">
        <f>(E21-E95)</f>
        <v>468.65755914774991</v>
      </c>
      <c r="F99" s="78"/>
      <c r="G99" s="3" t="s">
        <v>64</v>
      </c>
      <c r="H99" s="1"/>
      <c r="I99" s="1"/>
      <c r="J99" s="1"/>
      <c r="K99" s="62">
        <f>(K21-K95)</f>
        <v>0</v>
      </c>
    </row>
    <row r="100" spans="1:11" x14ac:dyDescent="0.25">
      <c r="A100" s="3"/>
      <c r="B100" s="1"/>
      <c r="C100" s="1"/>
      <c r="D100" s="1"/>
      <c r="E100" s="62"/>
      <c r="F100" s="78"/>
      <c r="G100" s="3"/>
      <c r="H100" s="1"/>
      <c r="I100" s="1"/>
      <c r="J100" s="1"/>
      <c r="K100" s="62"/>
    </row>
    <row r="101" spans="1:11" x14ac:dyDescent="0.25">
      <c r="A101" s="3" t="s">
        <v>65</v>
      </c>
      <c r="B101" s="1" t="s">
        <v>66</v>
      </c>
      <c r="C101" s="1"/>
      <c r="D101" s="1"/>
      <c r="E101" s="62">
        <f>(E95/C19)</f>
        <v>76.890406808708349</v>
      </c>
      <c r="F101" s="78"/>
      <c r="G101" s="3" t="s">
        <v>65</v>
      </c>
      <c r="H101" s="1" t="s">
        <v>66</v>
      </c>
      <c r="I101" s="1"/>
      <c r="J101" s="1"/>
      <c r="K101" s="62" t="e">
        <f>(K95/I19)</f>
        <v>#DIV/0!</v>
      </c>
    </row>
    <row r="102" spans="1:11" x14ac:dyDescent="0.25">
      <c r="A102" s="3"/>
      <c r="B102" s="1"/>
      <c r="C102" s="1"/>
      <c r="D102" s="1"/>
      <c r="E102" s="62"/>
      <c r="F102" s="8"/>
      <c r="G102" s="3"/>
      <c r="H102" s="1"/>
      <c r="I102" s="1"/>
      <c r="J102" s="1"/>
      <c r="K102" s="62"/>
    </row>
    <row r="103" spans="1:11" x14ac:dyDescent="0.25">
      <c r="A103" s="3"/>
      <c r="B103" s="1"/>
      <c r="C103" s="1"/>
      <c r="D103" s="1"/>
      <c r="E103" s="62"/>
      <c r="F103" s="62"/>
      <c r="G103" s="3"/>
      <c r="H103" s="1"/>
      <c r="I103" s="1"/>
      <c r="J103" s="1"/>
      <c r="K103" s="59"/>
    </row>
    <row r="104" spans="1:11" x14ac:dyDescent="0.25">
      <c r="A104" s="80" t="s">
        <v>67</v>
      </c>
      <c r="B104" s="1"/>
      <c r="C104" s="1"/>
      <c r="D104" s="1"/>
      <c r="E104" s="62"/>
      <c r="F104" s="62"/>
      <c r="G104" s="3"/>
      <c r="H104" s="1"/>
      <c r="I104" s="1"/>
      <c r="J104" s="1"/>
      <c r="K104" s="59"/>
    </row>
    <row r="105" spans="1:11" x14ac:dyDescent="0.25">
      <c r="A105" s="80"/>
      <c r="B105" s="1"/>
      <c r="C105" s="1"/>
      <c r="D105" s="1"/>
      <c r="E105" s="62"/>
      <c r="F105" s="62"/>
      <c r="G105" s="3"/>
      <c r="H105" s="1"/>
      <c r="I105" s="1"/>
      <c r="J105" s="1"/>
      <c r="K105" s="59"/>
    </row>
    <row r="106" spans="1:11" x14ac:dyDescent="0.25">
      <c r="A106" s="81" t="s">
        <v>68</v>
      </c>
      <c r="B106" s="1"/>
      <c r="C106" s="1"/>
      <c r="D106" s="1"/>
      <c r="E106" s="62"/>
      <c r="F106" s="62"/>
      <c r="G106" s="3"/>
      <c r="H106" s="1"/>
      <c r="I106" s="1"/>
      <c r="J106" s="1"/>
      <c r="K106" s="59"/>
    </row>
    <row r="107" spans="1:11" x14ac:dyDescent="0.25">
      <c r="A107" s="82" t="s">
        <v>69</v>
      </c>
      <c r="B107" s="1"/>
      <c r="C107" s="1"/>
      <c r="D107" s="1"/>
      <c r="E107" s="62"/>
      <c r="F107" s="62"/>
      <c r="G107" s="3"/>
      <c r="H107" s="1"/>
      <c r="I107" s="1"/>
      <c r="J107" s="1"/>
      <c r="K107" s="59"/>
    </row>
    <row r="108" spans="1:11" x14ac:dyDescent="0.25">
      <c r="A108" s="83" t="s">
        <v>70</v>
      </c>
      <c r="B108" s="1"/>
      <c r="C108" s="1"/>
      <c r="D108" s="1"/>
      <c r="E108" s="22"/>
      <c r="F108" s="22"/>
      <c r="G108" s="3"/>
    </row>
    <row r="109" spans="1:11" x14ac:dyDescent="0.25">
      <c r="A109" s="83"/>
      <c r="B109" s="1"/>
      <c r="C109" s="1"/>
      <c r="D109" s="1"/>
      <c r="E109" s="22"/>
      <c r="F109" s="22"/>
      <c r="G109" s="3"/>
    </row>
    <row r="110" spans="1:11" x14ac:dyDescent="0.25">
      <c r="A110" s="82" t="s">
        <v>71</v>
      </c>
      <c r="B110" s="1"/>
      <c r="C110" s="1"/>
      <c r="D110" s="1"/>
      <c r="E110" s="1"/>
      <c r="F110" s="1"/>
    </row>
    <row r="111" spans="1:11" x14ac:dyDescent="0.25">
      <c r="A111" t="s">
        <v>72</v>
      </c>
      <c r="B111" s="1"/>
      <c r="C111" s="1"/>
      <c r="D111" s="1"/>
      <c r="E111" s="1"/>
      <c r="F111" s="1"/>
    </row>
  </sheetData>
  <hyperlinks>
    <hyperlink ref="A10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41" zoomScale="75" zoomScaleNormal="75" workbookViewId="0">
      <selection activeCell="G19" sqref="G19"/>
    </sheetView>
  </sheetViews>
  <sheetFormatPr defaultRowHeight="15" x14ac:dyDescent="0.25"/>
  <cols>
    <col min="1" max="1" width="41.28515625" customWidth="1"/>
    <col min="2" max="2" width="22.28515625" customWidth="1"/>
    <col min="3" max="3" width="11.28515625" customWidth="1"/>
    <col min="5" max="5" width="11.42578125" customWidth="1"/>
    <col min="6" max="6" width="3.140625" customWidth="1"/>
    <col min="7" max="7" width="45.140625" customWidth="1"/>
    <col min="8" max="8" width="20.42578125" customWidth="1"/>
    <col min="9" max="9" width="10.42578125" customWidth="1"/>
    <col min="11" max="11" width="11.42578125" customWidth="1"/>
    <col min="257" max="257" width="41.28515625" customWidth="1"/>
    <col min="258" max="258" width="22.28515625" customWidth="1"/>
    <col min="259" max="259" width="11.28515625" customWidth="1"/>
    <col min="261" max="261" width="11.42578125" customWidth="1"/>
    <col min="262" max="262" width="3.140625" customWidth="1"/>
    <col min="263" max="263" width="45.140625" customWidth="1"/>
    <col min="264" max="264" width="20.42578125" customWidth="1"/>
    <col min="265" max="265" width="10.42578125" customWidth="1"/>
    <col min="267" max="267" width="11.42578125" customWidth="1"/>
    <col min="513" max="513" width="41.28515625" customWidth="1"/>
    <col min="514" max="514" width="22.28515625" customWidth="1"/>
    <col min="515" max="515" width="11.28515625" customWidth="1"/>
    <col min="517" max="517" width="11.42578125" customWidth="1"/>
    <col min="518" max="518" width="3.140625" customWidth="1"/>
    <col min="519" max="519" width="45.140625" customWidth="1"/>
    <col min="520" max="520" width="20.42578125" customWidth="1"/>
    <col min="521" max="521" width="10.42578125" customWidth="1"/>
    <col min="523" max="523" width="11.42578125" customWidth="1"/>
    <col min="769" max="769" width="41.28515625" customWidth="1"/>
    <col min="770" max="770" width="22.28515625" customWidth="1"/>
    <col min="771" max="771" width="11.28515625" customWidth="1"/>
    <col min="773" max="773" width="11.42578125" customWidth="1"/>
    <col min="774" max="774" width="3.140625" customWidth="1"/>
    <col min="775" max="775" width="45.140625" customWidth="1"/>
    <col min="776" max="776" width="20.42578125" customWidth="1"/>
    <col min="777" max="777" width="10.42578125" customWidth="1"/>
    <col min="779" max="779" width="11.42578125" customWidth="1"/>
    <col min="1025" max="1025" width="41.28515625" customWidth="1"/>
    <col min="1026" max="1026" width="22.28515625" customWidth="1"/>
    <col min="1027" max="1027" width="11.28515625" customWidth="1"/>
    <col min="1029" max="1029" width="11.42578125" customWidth="1"/>
    <col min="1030" max="1030" width="3.140625" customWidth="1"/>
    <col min="1031" max="1031" width="45.140625" customWidth="1"/>
    <col min="1032" max="1032" width="20.42578125" customWidth="1"/>
    <col min="1033" max="1033" width="10.42578125" customWidth="1"/>
    <col min="1035" max="1035" width="11.42578125" customWidth="1"/>
    <col min="1281" max="1281" width="41.28515625" customWidth="1"/>
    <col min="1282" max="1282" width="22.28515625" customWidth="1"/>
    <col min="1283" max="1283" width="11.28515625" customWidth="1"/>
    <col min="1285" max="1285" width="11.42578125" customWidth="1"/>
    <col min="1286" max="1286" width="3.140625" customWidth="1"/>
    <col min="1287" max="1287" width="45.140625" customWidth="1"/>
    <col min="1288" max="1288" width="20.42578125" customWidth="1"/>
    <col min="1289" max="1289" width="10.42578125" customWidth="1"/>
    <col min="1291" max="1291" width="11.42578125" customWidth="1"/>
    <col min="1537" max="1537" width="41.28515625" customWidth="1"/>
    <col min="1538" max="1538" width="22.28515625" customWidth="1"/>
    <col min="1539" max="1539" width="11.28515625" customWidth="1"/>
    <col min="1541" max="1541" width="11.42578125" customWidth="1"/>
    <col min="1542" max="1542" width="3.140625" customWidth="1"/>
    <col min="1543" max="1543" width="45.140625" customWidth="1"/>
    <col min="1544" max="1544" width="20.42578125" customWidth="1"/>
    <col min="1545" max="1545" width="10.42578125" customWidth="1"/>
    <col min="1547" max="1547" width="11.42578125" customWidth="1"/>
    <col min="1793" max="1793" width="41.28515625" customWidth="1"/>
    <col min="1794" max="1794" width="22.28515625" customWidth="1"/>
    <col min="1795" max="1795" width="11.28515625" customWidth="1"/>
    <col min="1797" max="1797" width="11.42578125" customWidth="1"/>
    <col min="1798" max="1798" width="3.140625" customWidth="1"/>
    <col min="1799" max="1799" width="45.140625" customWidth="1"/>
    <col min="1800" max="1800" width="20.42578125" customWidth="1"/>
    <col min="1801" max="1801" width="10.42578125" customWidth="1"/>
    <col min="1803" max="1803" width="11.42578125" customWidth="1"/>
    <col min="2049" max="2049" width="41.28515625" customWidth="1"/>
    <col min="2050" max="2050" width="22.28515625" customWidth="1"/>
    <col min="2051" max="2051" width="11.28515625" customWidth="1"/>
    <col min="2053" max="2053" width="11.42578125" customWidth="1"/>
    <col min="2054" max="2054" width="3.140625" customWidth="1"/>
    <col min="2055" max="2055" width="45.140625" customWidth="1"/>
    <col min="2056" max="2056" width="20.42578125" customWidth="1"/>
    <col min="2057" max="2057" width="10.42578125" customWidth="1"/>
    <col min="2059" max="2059" width="11.42578125" customWidth="1"/>
    <col min="2305" max="2305" width="41.28515625" customWidth="1"/>
    <col min="2306" max="2306" width="22.28515625" customWidth="1"/>
    <col min="2307" max="2307" width="11.28515625" customWidth="1"/>
    <col min="2309" max="2309" width="11.42578125" customWidth="1"/>
    <col min="2310" max="2310" width="3.140625" customWidth="1"/>
    <col min="2311" max="2311" width="45.140625" customWidth="1"/>
    <col min="2312" max="2312" width="20.42578125" customWidth="1"/>
    <col min="2313" max="2313" width="10.42578125" customWidth="1"/>
    <col min="2315" max="2315" width="11.42578125" customWidth="1"/>
    <col min="2561" max="2561" width="41.28515625" customWidth="1"/>
    <col min="2562" max="2562" width="22.28515625" customWidth="1"/>
    <col min="2563" max="2563" width="11.28515625" customWidth="1"/>
    <col min="2565" max="2565" width="11.42578125" customWidth="1"/>
    <col min="2566" max="2566" width="3.140625" customWidth="1"/>
    <col min="2567" max="2567" width="45.140625" customWidth="1"/>
    <col min="2568" max="2568" width="20.42578125" customWidth="1"/>
    <col min="2569" max="2569" width="10.42578125" customWidth="1"/>
    <col min="2571" max="2571" width="11.42578125" customWidth="1"/>
    <col min="2817" max="2817" width="41.28515625" customWidth="1"/>
    <col min="2818" max="2818" width="22.28515625" customWidth="1"/>
    <col min="2819" max="2819" width="11.28515625" customWidth="1"/>
    <col min="2821" max="2821" width="11.42578125" customWidth="1"/>
    <col min="2822" max="2822" width="3.140625" customWidth="1"/>
    <col min="2823" max="2823" width="45.140625" customWidth="1"/>
    <col min="2824" max="2824" width="20.42578125" customWidth="1"/>
    <col min="2825" max="2825" width="10.42578125" customWidth="1"/>
    <col min="2827" max="2827" width="11.42578125" customWidth="1"/>
    <col min="3073" max="3073" width="41.28515625" customWidth="1"/>
    <col min="3074" max="3074" width="22.28515625" customWidth="1"/>
    <col min="3075" max="3075" width="11.28515625" customWidth="1"/>
    <col min="3077" max="3077" width="11.42578125" customWidth="1"/>
    <col min="3078" max="3078" width="3.140625" customWidth="1"/>
    <col min="3079" max="3079" width="45.140625" customWidth="1"/>
    <col min="3080" max="3080" width="20.42578125" customWidth="1"/>
    <col min="3081" max="3081" width="10.42578125" customWidth="1"/>
    <col min="3083" max="3083" width="11.42578125" customWidth="1"/>
    <col min="3329" max="3329" width="41.28515625" customWidth="1"/>
    <col min="3330" max="3330" width="22.28515625" customWidth="1"/>
    <col min="3331" max="3331" width="11.28515625" customWidth="1"/>
    <col min="3333" max="3333" width="11.42578125" customWidth="1"/>
    <col min="3334" max="3334" width="3.140625" customWidth="1"/>
    <col min="3335" max="3335" width="45.140625" customWidth="1"/>
    <col min="3336" max="3336" width="20.42578125" customWidth="1"/>
    <col min="3337" max="3337" width="10.42578125" customWidth="1"/>
    <col min="3339" max="3339" width="11.42578125" customWidth="1"/>
    <col min="3585" max="3585" width="41.28515625" customWidth="1"/>
    <col min="3586" max="3586" width="22.28515625" customWidth="1"/>
    <col min="3587" max="3587" width="11.28515625" customWidth="1"/>
    <col min="3589" max="3589" width="11.42578125" customWidth="1"/>
    <col min="3590" max="3590" width="3.140625" customWidth="1"/>
    <col min="3591" max="3591" width="45.140625" customWidth="1"/>
    <col min="3592" max="3592" width="20.42578125" customWidth="1"/>
    <col min="3593" max="3593" width="10.42578125" customWidth="1"/>
    <col min="3595" max="3595" width="11.42578125" customWidth="1"/>
    <col min="3841" max="3841" width="41.28515625" customWidth="1"/>
    <col min="3842" max="3842" width="22.28515625" customWidth="1"/>
    <col min="3843" max="3843" width="11.28515625" customWidth="1"/>
    <col min="3845" max="3845" width="11.42578125" customWidth="1"/>
    <col min="3846" max="3846" width="3.140625" customWidth="1"/>
    <col min="3847" max="3847" width="45.140625" customWidth="1"/>
    <col min="3848" max="3848" width="20.42578125" customWidth="1"/>
    <col min="3849" max="3849" width="10.42578125" customWidth="1"/>
    <col min="3851" max="3851" width="11.42578125" customWidth="1"/>
    <col min="4097" max="4097" width="41.28515625" customWidth="1"/>
    <col min="4098" max="4098" width="22.28515625" customWidth="1"/>
    <col min="4099" max="4099" width="11.28515625" customWidth="1"/>
    <col min="4101" max="4101" width="11.42578125" customWidth="1"/>
    <col min="4102" max="4102" width="3.140625" customWidth="1"/>
    <col min="4103" max="4103" width="45.140625" customWidth="1"/>
    <col min="4104" max="4104" width="20.42578125" customWidth="1"/>
    <col min="4105" max="4105" width="10.42578125" customWidth="1"/>
    <col min="4107" max="4107" width="11.42578125" customWidth="1"/>
    <col min="4353" max="4353" width="41.28515625" customWidth="1"/>
    <col min="4354" max="4354" width="22.28515625" customWidth="1"/>
    <col min="4355" max="4355" width="11.28515625" customWidth="1"/>
    <col min="4357" max="4357" width="11.42578125" customWidth="1"/>
    <col min="4358" max="4358" width="3.140625" customWidth="1"/>
    <col min="4359" max="4359" width="45.140625" customWidth="1"/>
    <col min="4360" max="4360" width="20.42578125" customWidth="1"/>
    <col min="4361" max="4361" width="10.42578125" customWidth="1"/>
    <col min="4363" max="4363" width="11.42578125" customWidth="1"/>
    <col min="4609" max="4609" width="41.28515625" customWidth="1"/>
    <col min="4610" max="4610" width="22.28515625" customWidth="1"/>
    <col min="4611" max="4611" width="11.28515625" customWidth="1"/>
    <col min="4613" max="4613" width="11.42578125" customWidth="1"/>
    <col min="4614" max="4614" width="3.140625" customWidth="1"/>
    <col min="4615" max="4615" width="45.140625" customWidth="1"/>
    <col min="4616" max="4616" width="20.42578125" customWidth="1"/>
    <col min="4617" max="4617" width="10.42578125" customWidth="1"/>
    <col min="4619" max="4619" width="11.42578125" customWidth="1"/>
    <col min="4865" max="4865" width="41.28515625" customWidth="1"/>
    <col min="4866" max="4866" width="22.28515625" customWidth="1"/>
    <col min="4867" max="4867" width="11.28515625" customWidth="1"/>
    <col min="4869" max="4869" width="11.42578125" customWidth="1"/>
    <col min="4870" max="4870" width="3.140625" customWidth="1"/>
    <col min="4871" max="4871" width="45.140625" customWidth="1"/>
    <col min="4872" max="4872" width="20.42578125" customWidth="1"/>
    <col min="4873" max="4873" width="10.42578125" customWidth="1"/>
    <col min="4875" max="4875" width="11.42578125" customWidth="1"/>
    <col min="5121" max="5121" width="41.28515625" customWidth="1"/>
    <col min="5122" max="5122" width="22.28515625" customWidth="1"/>
    <col min="5123" max="5123" width="11.28515625" customWidth="1"/>
    <col min="5125" max="5125" width="11.42578125" customWidth="1"/>
    <col min="5126" max="5126" width="3.140625" customWidth="1"/>
    <col min="5127" max="5127" width="45.140625" customWidth="1"/>
    <col min="5128" max="5128" width="20.42578125" customWidth="1"/>
    <col min="5129" max="5129" width="10.42578125" customWidth="1"/>
    <col min="5131" max="5131" width="11.42578125" customWidth="1"/>
    <col min="5377" max="5377" width="41.28515625" customWidth="1"/>
    <col min="5378" max="5378" width="22.28515625" customWidth="1"/>
    <col min="5379" max="5379" width="11.28515625" customWidth="1"/>
    <col min="5381" max="5381" width="11.42578125" customWidth="1"/>
    <col min="5382" max="5382" width="3.140625" customWidth="1"/>
    <col min="5383" max="5383" width="45.140625" customWidth="1"/>
    <col min="5384" max="5384" width="20.42578125" customWidth="1"/>
    <col min="5385" max="5385" width="10.42578125" customWidth="1"/>
    <col min="5387" max="5387" width="11.42578125" customWidth="1"/>
    <col min="5633" max="5633" width="41.28515625" customWidth="1"/>
    <col min="5634" max="5634" width="22.28515625" customWidth="1"/>
    <col min="5635" max="5635" width="11.28515625" customWidth="1"/>
    <col min="5637" max="5637" width="11.42578125" customWidth="1"/>
    <col min="5638" max="5638" width="3.140625" customWidth="1"/>
    <col min="5639" max="5639" width="45.140625" customWidth="1"/>
    <col min="5640" max="5640" width="20.42578125" customWidth="1"/>
    <col min="5641" max="5641" width="10.42578125" customWidth="1"/>
    <col min="5643" max="5643" width="11.42578125" customWidth="1"/>
    <col min="5889" max="5889" width="41.28515625" customWidth="1"/>
    <col min="5890" max="5890" width="22.28515625" customWidth="1"/>
    <col min="5891" max="5891" width="11.28515625" customWidth="1"/>
    <col min="5893" max="5893" width="11.42578125" customWidth="1"/>
    <col min="5894" max="5894" width="3.140625" customWidth="1"/>
    <col min="5895" max="5895" width="45.140625" customWidth="1"/>
    <col min="5896" max="5896" width="20.42578125" customWidth="1"/>
    <col min="5897" max="5897" width="10.42578125" customWidth="1"/>
    <col min="5899" max="5899" width="11.42578125" customWidth="1"/>
    <col min="6145" max="6145" width="41.28515625" customWidth="1"/>
    <col min="6146" max="6146" width="22.28515625" customWidth="1"/>
    <col min="6147" max="6147" width="11.28515625" customWidth="1"/>
    <col min="6149" max="6149" width="11.42578125" customWidth="1"/>
    <col min="6150" max="6150" width="3.140625" customWidth="1"/>
    <col min="6151" max="6151" width="45.140625" customWidth="1"/>
    <col min="6152" max="6152" width="20.42578125" customWidth="1"/>
    <col min="6153" max="6153" width="10.42578125" customWidth="1"/>
    <col min="6155" max="6155" width="11.42578125" customWidth="1"/>
    <col min="6401" max="6401" width="41.28515625" customWidth="1"/>
    <col min="6402" max="6402" width="22.28515625" customWidth="1"/>
    <col min="6403" max="6403" width="11.28515625" customWidth="1"/>
    <col min="6405" max="6405" width="11.42578125" customWidth="1"/>
    <col min="6406" max="6406" width="3.140625" customWidth="1"/>
    <col min="6407" max="6407" width="45.140625" customWidth="1"/>
    <col min="6408" max="6408" width="20.42578125" customWidth="1"/>
    <col min="6409" max="6409" width="10.42578125" customWidth="1"/>
    <col min="6411" max="6411" width="11.42578125" customWidth="1"/>
    <col min="6657" max="6657" width="41.28515625" customWidth="1"/>
    <col min="6658" max="6658" width="22.28515625" customWidth="1"/>
    <col min="6659" max="6659" width="11.28515625" customWidth="1"/>
    <col min="6661" max="6661" width="11.42578125" customWidth="1"/>
    <col min="6662" max="6662" width="3.140625" customWidth="1"/>
    <col min="6663" max="6663" width="45.140625" customWidth="1"/>
    <col min="6664" max="6664" width="20.42578125" customWidth="1"/>
    <col min="6665" max="6665" width="10.42578125" customWidth="1"/>
    <col min="6667" max="6667" width="11.42578125" customWidth="1"/>
    <col min="6913" max="6913" width="41.28515625" customWidth="1"/>
    <col min="6914" max="6914" width="22.28515625" customWidth="1"/>
    <col min="6915" max="6915" width="11.28515625" customWidth="1"/>
    <col min="6917" max="6917" width="11.42578125" customWidth="1"/>
    <col min="6918" max="6918" width="3.140625" customWidth="1"/>
    <col min="6919" max="6919" width="45.140625" customWidth="1"/>
    <col min="6920" max="6920" width="20.42578125" customWidth="1"/>
    <col min="6921" max="6921" width="10.42578125" customWidth="1"/>
    <col min="6923" max="6923" width="11.42578125" customWidth="1"/>
    <col min="7169" max="7169" width="41.28515625" customWidth="1"/>
    <col min="7170" max="7170" width="22.28515625" customWidth="1"/>
    <col min="7171" max="7171" width="11.28515625" customWidth="1"/>
    <col min="7173" max="7173" width="11.42578125" customWidth="1"/>
    <col min="7174" max="7174" width="3.140625" customWidth="1"/>
    <col min="7175" max="7175" width="45.140625" customWidth="1"/>
    <col min="7176" max="7176" width="20.42578125" customWidth="1"/>
    <col min="7177" max="7177" width="10.42578125" customWidth="1"/>
    <col min="7179" max="7179" width="11.42578125" customWidth="1"/>
    <col min="7425" max="7425" width="41.28515625" customWidth="1"/>
    <col min="7426" max="7426" width="22.28515625" customWidth="1"/>
    <col min="7427" max="7427" width="11.28515625" customWidth="1"/>
    <col min="7429" max="7429" width="11.42578125" customWidth="1"/>
    <col min="7430" max="7430" width="3.140625" customWidth="1"/>
    <col min="7431" max="7431" width="45.140625" customWidth="1"/>
    <col min="7432" max="7432" width="20.42578125" customWidth="1"/>
    <col min="7433" max="7433" width="10.42578125" customWidth="1"/>
    <col min="7435" max="7435" width="11.42578125" customWidth="1"/>
    <col min="7681" max="7681" width="41.28515625" customWidth="1"/>
    <col min="7682" max="7682" width="22.28515625" customWidth="1"/>
    <col min="7683" max="7683" width="11.28515625" customWidth="1"/>
    <col min="7685" max="7685" width="11.42578125" customWidth="1"/>
    <col min="7686" max="7686" width="3.140625" customWidth="1"/>
    <col min="7687" max="7687" width="45.140625" customWidth="1"/>
    <col min="7688" max="7688" width="20.42578125" customWidth="1"/>
    <col min="7689" max="7689" width="10.42578125" customWidth="1"/>
    <col min="7691" max="7691" width="11.42578125" customWidth="1"/>
    <col min="7937" max="7937" width="41.28515625" customWidth="1"/>
    <col min="7938" max="7938" width="22.28515625" customWidth="1"/>
    <col min="7939" max="7939" width="11.28515625" customWidth="1"/>
    <col min="7941" max="7941" width="11.42578125" customWidth="1"/>
    <col min="7942" max="7942" width="3.140625" customWidth="1"/>
    <col min="7943" max="7943" width="45.140625" customWidth="1"/>
    <col min="7944" max="7944" width="20.42578125" customWidth="1"/>
    <col min="7945" max="7945" width="10.42578125" customWidth="1"/>
    <col min="7947" max="7947" width="11.42578125" customWidth="1"/>
    <col min="8193" max="8193" width="41.28515625" customWidth="1"/>
    <col min="8194" max="8194" width="22.28515625" customWidth="1"/>
    <col min="8195" max="8195" width="11.28515625" customWidth="1"/>
    <col min="8197" max="8197" width="11.42578125" customWidth="1"/>
    <col min="8198" max="8198" width="3.140625" customWidth="1"/>
    <col min="8199" max="8199" width="45.140625" customWidth="1"/>
    <col min="8200" max="8200" width="20.42578125" customWidth="1"/>
    <col min="8201" max="8201" width="10.42578125" customWidth="1"/>
    <col min="8203" max="8203" width="11.42578125" customWidth="1"/>
    <col min="8449" max="8449" width="41.28515625" customWidth="1"/>
    <col min="8450" max="8450" width="22.28515625" customWidth="1"/>
    <col min="8451" max="8451" width="11.28515625" customWidth="1"/>
    <col min="8453" max="8453" width="11.42578125" customWidth="1"/>
    <col min="8454" max="8454" width="3.140625" customWidth="1"/>
    <col min="8455" max="8455" width="45.140625" customWidth="1"/>
    <col min="8456" max="8456" width="20.42578125" customWidth="1"/>
    <col min="8457" max="8457" width="10.42578125" customWidth="1"/>
    <col min="8459" max="8459" width="11.42578125" customWidth="1"/>
    <col min="8705" max="8705" width="41.28515625" customWidth="1"/>
    <col min="8706" max="8706" width="22.28515625" customWidth="1"/>
    <col min="8707" max="8707" width="11.28515625" customWidth="1"/>
    <col min="8709" max="8709" width="11.42578125" customWidth="1"/>
    <col min="8710" max="8710" width="3.140625" customWidth="1"/>
    <col min="8711" max="8711" width="45.140625" customWidth="1"/>
    <col min="8712" max="8712" width="20.42578125" customWidth="1"/>
    <col min="8713" max="8713" width="10.42578125" customWidth="1"/>
    <col min="8715" max="8715" width="11.42578125" customWidth="1"/>
    <col min="8961" max="8961" width="41.28515625" customWidth="1"/>
    <col min="8962" max="8962" width="22.28515625" customWidth="1"/>
    <col min="8963" max="8963" width="11.28515625" customWidth="1"/>
    <col min="8965" max="8965" width="11.42578125" customWidth="1"/>
    <col min="8966" max="8966" width="3.140625" customWidth="1"/>
    <col min="8967" max="8967" width="45.140625" customWidth="1"/>
    <col min="8968" max="8968" width="20.42578125" customWidth="1"/>
    <col min="8969" max="8969" width="10.42578125" customWidth="1"/>
    <col min="8971" max="8971" width="11.42578125" customWidth="1"/>
    <col min="9217" max="9217" width="41.28515625" customWidth="1"/>
    <col min="9218" max="9218" width="22.28515625" customWidth="1"/>
    <col min="9219" max="9219" width="11.28515625" customWidth="1"/>
    <col min="9221" max="9221" width="11.42578125" customWidth="1"/>
    <col min="9222" max="9222" width="3.140625" customWidth="1"/>
    <col min="9223" max="9223" width="45.140625" customWidth="1"/>
    <col min="9224" max="9224" width="20.42578125" customWidth="1"/>
    <col min="9225" max="9225" width="10.42578125" customWidth="1"/>
    <col min="9227" max="9227" width="11.42578125" customWidth="1"/>
    <col min="9473" max="9473" width="41.28515625" customWidth="1"/>
    <col min="9474" max="9474" width="22.28515625" customWidth="1"/>
    <col min="9475" max="9475" width="11.28515625" customWidth="1"/>
    <col min="9477" max="9477" width="11.42578125" customWidth="1"/>
    <col min="9478" max="9478" width="3.140625" customWidth="1"/>
    <col min="9479" max="9479" width="45.140625" customWidth="1"/>
    <col min="9480" max="9480" width="20.42578125" customWidth="1"/>
    <col min="9481" max="9481" width="10.42578125" customWidth="1"/>
    <col min="9483" max="9483" width="11.42578125" customWidth="1"/>
    <col min="9729" max="9729" width="41.28515625" customWidth="1"/>
    <col min="9730" max="9730" width="22.28515625" customWidth="1"/>
    <col min="9731" max="9731" width="11.28515625" customWidth="1"/>
    <col min="9733" max="9733" width="11.42578125" customWidth="1"/>
    <col min="9734" max="9734" width="3.140625" customWidth="1"/>
    <col min="9735" max="9735" width="45.140625" customWidth="1"/>
    <col min="9736" max="9736" width="20.42578125" customWidth="1"/>
    <col min="9737" max="9737" width="10.42578125" customWidth="1"/>
    <col min="9739" max="9739" width="11.42578125" customWidth="1"/>
    <col min="9985" max="9985" width="41.28515625" customWidth="1"/>
    <col min="9986" max="9986" width="22.28515625" customWidth="1"/>
    <col min="9987" max="9987" width="11.28515625" customWidth="1"/>
    <col min="9989" max="9989" width="11.42578125" customWidth="1"/>
    <col min="9990" max="9990" width="3.140625" customWidth="1"/>
    <col min="9991" max="9991" width="45.140625" customWidth="1"/>
    <col min="9992" max="9992" width="20.42578125" customWidth="1"/>
    <col min="9993" max="9993" width="10.42578125" customWidth="1"/>
    <col min="9995" max="9995" width="11.42578125" customWidth="1"/>
    <col min="10241" max="10241" width="41.28515625" customWidth="1"/>
    <col min="10242" max="10242" width="22.28515625" customWidth="1"/>
    <col min="10243" max="10243" width="11.28515625" customWidth="1"/>
    <col min="10245" max="10245" width="11.42578125" customWidth="1"/>
    <col min="10246" max="10246" width="3.140625" customWidth="1"/>
    <col min="10247" max="10247" width="45.140625" customWidth="1"/>
    <col min="10248" max="10248" width="20.42578125" customWidth="1"/>
    <col min="10249" max="10249" width="10.42578125" customWidth="1"/>
    <col min="10251" max="10251" width="11.42578125" customWidth="1"/>
    <col min="10497" max="10497" width="41.28515625" customWidth="1"/>
    <col min="10498" max="10498" width="22.28515625" customWidth="1"/>
    <col min="10499" max="10499" width="11.28515625" customWidth="1"/>
    <col min="10501" max="10501" width="11.42578125" customWidth="1"/>
    <col min="10502" max="10502" width="3.140625" customWidth="1"/>
    <col min="10503" max="10503" width="45.140625" customWidth="1"/>
    <col min="10504" max="10504" width="20.42578125" customWidth="1"/>
    <col min="10505" max="10505" width="10.42578125" customWidth="1"/>
    <col min="10507" max="10507" width="11.42578125" customWidth="1"/>
    <col min="10753" max="10753" width="41.28515625" customWidth="1"/>
    <col min="10754" max="10754" width="22.28515625" customWidth="1"/>
    <col min="10755" max="10755" width="11.28515625" customWidth="1"/>
    <col min="10757" max="10757" width="11.42578125" customWidth="1"/>
    <col min="10758" max="10758" width="3.140625" customWidth="1"/>
    <col min="10759" max="10759" width="45.140625" customWidth="1"/>
    <col min="10760" max="10760" width="20.42578125" customWidth="1"/>
    <col min="10761" max="10761" width="10.42578125" customWidth="1"/>
    <col min="10763" max="10763" width="11.42578125" customWidth="1"/>
    <col min="11009" max="11009" width="41.28515625" customWidth="1"/>
    <col min="11010" max="11010" width="22.28515625" customWidth="1"/>
    <col min="11011" max="11011" width="11.28515625" customWidth="1"/>
    <col min="11013" max="11013" width="11.42578125" customWidth="1"/>
    <col min="11014" max="11014" width="3.140625" customWidth="1"/>
    <col min="11015" max="11015" width="45.140625" customWidth="1"/>
    <col min="11016" max="11016" width="20.42578125" customWidth="1"/>
    <col min="11017" max="11017" width="10.42578125" customWidth="1"/>
    <col min="11019" max="11019" width="11.42578125" customWidth="1"/>
    <col min="11265" max="11265" width="41.28515625" customWidth="1"/>
    <col min="11266" max="11266" width="22.28515625" customWidth="1"/>
    <col min="11267" max="11267" width="11.28515625" customWidth="1"/>
    <col min="11269" max="11269" width="11.42578125" customWidth="1"/>
    <col min="11270" max="11270" width="3.140625" customWidth="1"/>
    <col min="11271" max="11271" width="45.140625" customWidth="1"/>
    <col min="11272" max="11272" width="20.42578125" customWidth="1"/>
    <col min="11273" max="11273" width="10.42578125" customWidth="1"/>
    <col min="11275" max="11275" width="11.42578125" customWidth="1"/>
    <col min="11521" max="11521" width="41.28515625" customWidth="1"/>
    <col min="11522" max="11522" width="22.28515625" customWidth="1"/>
    <col min="11523" max="11523" width="11.28515625" customWidth="1"/>
    <col min="11525" max="11525" width="11.42578125" customWidth="1"/>
    <col min="11526" max="11526" width="3.140625" customWidth="1"/>
    <col min="11527" max="11527" width="45.140625" customWidth="1"/>
    <col min="11528" max="11528" width="20.42578125" customWidth="1"/>
    <col min="11529" max="11529" width="10.42578125" customWidth="1"/>
    <col min="11531" max="11531" width="11.42578125" customWidth="1"/>
    <col min="11777" max="11777" width="41.28515625" customWidth="1"/>
    <col min="11778" max="11778" width="22.28515625" customWidth="1"/>
    <col min="11779" max="11779" width="11.28515625" customWidth="1"/>
    <col min="11781" max="11781" width="11.42578125" customWidth="1"/>
    <col min="11782" max="11782" width="3.140625" customWidth="1"/>
    <col min="11783" max="11783" width="45.140625" customWidth="1"/>
    <col min="11784" max="11784" width="20.42578125" customWidth="1"/>
    <col min="11785" max="11785" width="10.42578125" customWidth="1"/>
    <col min="11787" max="11787" width="11.42578125" customWidth="1"/>
    <col min="12033" max="12033" width="41.28515625" customWidth="1"/>
    <col min="12034" max="12034" width="22.28515625" customWidth="1"/>
    <col min="12035" max="12035" width="11.28515625" customWidth="1"/>
    <col min="12037" max="12037" width="11.42578125" customWidth="1"/>
    <col min="12038" max="12038" width="3.140625" customWidth="1"/>
    <col min="12039" max="12039" width="45.140625" customWidth="1"/>
    <col min="12040" max="12040" width="20.42578125" customWidth="1"/>
    <col min="12041" max="12041" width="10.42578125" customWidth="1"/>
    <col min="12043" max="12043" width="11.42578125" customWidth="1"/>
    <col min="12289" max="12289" width="41.28515625" customWidth="1"/>
    <col min="12290" max="12290" width="22.28515625" customWidth="1"/>
    <col min="12291" max="12291" width="11.28515625" customWidth="1"/>
    <col min="12293" max="12293" width="11.42578125" customWidth="1"/>
    <col min="12294" max="12294" width="3.140625" customWidth="1"/>
    <col min="12295" max="12295" width="45.140625" customWidth="1"/>
    <col min="12296" max="12296" width="20.42578125" customWidth="1"/>
    <col min="12297" max="12297" width="10.42578125" customWidth="1"/>
    <col min="12299" max="12299" width="11.42578125" customWidth="1"/>
    <col min="12545" max="12545" width="41.28515625" customWidth="1"/>
    <col min="12546" max="12546" width="22.28515625" customWidth="1"/>
    <col min="12547" max="12547" width="11.28515625" customWidth="1"/>
    <col min="12549" max="12549" width="11.42578125" customWidth="1"/>
    <col min="12550" max="12550" width="3.140625" customWidth="1"/>
    <col min="12551" max="12551" width="45.140625" customWidth="1"/>
    <col min="12552" max="12552" width="20.42578125" customWidth="1"/>
    <col min="12553" max="12553" width="10.42578125" customWidth="1"/>
    <col min="12555" max="12555" width="11.42578125" customWidth="1"/>
    <col min="12801" max="12801" width="41.28515625" customWidth="1"/>
    <col min="12802" max="12802" width="22.28515625" customWidth="1"/>
    <col min="12803" max="12803" width="11.28515625" customWidth="1"/>
    <col min="12805" max="12805" width="11.42578125" customWidth="1"/>
    <col min="12806" max="12806" width="3.140625" customWidth="1"/>
    <col min="12807" max="12807" width="45.140625" customWidth="1"/>
    <col min="12808" max="12808" width="20.42578125" customWidth="1"/>
    <col min="12809" max="12809" width="10.42578125" customWidth="1"/>
    <col min="12811" max="12811" width="11.42578125" customWidth="1"/>
    <col min="13057" max="13057" width="41.28515625" customWidth="1"/>
    <col min="13058" max="13058" width="22.28515625" customWidth="1"/>
    <col min="13059" max="13059" width="11.28515625" customWidth="1"/>
    <col min="13061" max="13061" width="11.42578125" customWidth="1"/>
    <col min="13062" max="13062" width="3.140625" customWidth="1"/>
    <col min="13063" max="13063" width="45.140625" customWidth="1"/>
    <col min="13064" max="13064" width="20.42578125" customWidth="1"/>
    <col min="13065" max="13065" width="10.42578125" customWidth="1"/>
    <col min="13067" max="13067" width="11.42578125" customWidth="1"/>
    <col min="13313" max="13313" width="41.28515625" customWidth="1"/>
    <col min="13314" max="13314" width="22.28515625" customWidth="1"/>
    <col min="13315" max="13315" width="11.28515625" customWidth="1"/>
    <col min="13317" max="13317" width="11.42578125" customWidth="1"/>
    <col min="13318" max="13318" width="3.140625" customWidth="1"/>
    <col min="13319" max="13319" width="45.140625" customWidth="1"/>
    <col min="13320" max="13320" width="20.42578125" customWidth="1"/>
    <col min="13321" max="13321" width="10.42578125" customWidth="1"/>
    <col min="13323" max="13323" width="11.42578125" customWidth="1"/>
    <col min="13569" max="13569" width="41.28515625" customWidth="1"/>
    <col min="13570" max="13570" width="22.28515625" customWidth="1"/>
    <col min="13571" max="13571" width="11.28515625" customWidth="1"/>
    <col min="13573" max="13573" width="11.42578125" customWidth="1"/>
    <col min="13574" max="13574" width="3.140625" customWidth="1"/>
    <col min="13575" max="13575" width="45.140625" customWidth="1"/>
    <col min="13576" max="13576" width="20.42578125" customWidth="1"/>
    <col min="13577" max="13577" width="10.42578125" customWidth="1"/>
    <col min="13579" max="13579" width="11.42578125" customWidth="1"/>
    <col min="13825" max="13825" width="41.28515625" customWidth="1"/>
    <col min="13826" max="13826" width="22.28515625" customWidth="1"/>
    <col min="13827" max="13827" width="11.28515625" customWidth="1"/>
    <col min="13829" max="13829" width="11.42578125" customWidth="1"/>
    <col min="13830" max="13830" width="3.140625" customWidth="1"/>
    <col min="13831" max="13831" width="45.140625" customWidth="1"/>
    <col min="13832" max="13832" width="20.42578125" customWidth="1"/>
    <col min="13833" max="13833" width="10.42578125" customWidth="1"/>
    <col min="13835" max="13835" width="11.42578125" customWidth="1"/>
    <col min="14081" max="14081" width="41.28515625" customWidth="1"/>
    <col min="14082" max="14082" width="22.28515625" customWidth="1"/>
    <col min="14083" max="14083" width="11.28515625" customWidth="1"/>
    <col min="14085" max="14085" width="11.42578125" customWidth="1"/>
    <col min="14086" max="14086" width="3.140625" customWidth="1"/>
    <col min="14087" max="14087" width="45.140625" customWidth="1"/>
    <col min="14088" max="14088" width="20.42578125" customWidth="1"/>
    <col min="14089" max="14089" width="10.42578125" customWidth="1"/>
    <col min="14091" max="14091" width="11.42578125" customWidth="1"/>
    <col min="14337" max="14337" width="41.28515625" customWidth="1"/>
    <col min="14338" max="14338" width="22.28515625" customWidth="1"/>
    <col min="14339" max="14339" width="11.28515625" customWidth="1"/>
    <col min="14341" max="14341" width="11.42578125" customWidth="1"/>
    <col min="14342" max="14342" width="3.140625" customWidth="1"/>
    <col min="14343" max="14343" width="45.140625" customWidth="1"/>
    <col min="14344" max="14344" width="20.42578125" customWidth="1"/>
    <col min="14345" max="14345" width="10.42578125" customWidth="1"/>
    <col min="14347" max="14347" width="11.42578125" customWidth="1"/>
    <col min="14593" max="14593" width="41.28515625" customWidth="1"/>
    <col min="14594" max="14594" width="22.28515625" customWidth="1"/>
    <col min="14595" max="14595" width="11.28515625" customWidth="1"/>
    <col min="14597" max="14597" width="11.42578125" customWidth="1"/>
    <col min="14598" max="14598" width="3.140625" customWidth="1"/>
    <col min="14599" max="14599" width="45.140625" customWidth="1"/>
    <col min="14600" max="14600" width="20.42578125" customWidth="1"/>
    <col min="14601" max="14601" width="10.42578125" customWidth="1"/>
    <col min="14603" max="14603" width="11.42578125" customWidth="1"/>
    <col min="14849" max="14849" width="41.28515625" customWidth="1"/>
    <col min="14850" max="14850" width="22.28515625" customWidth="1"/>
    <col min="14851" max="14851" width="11.28515625" customWidth="1"/>
    <col min="14853" max="14853" width="11.42578125" customWidth="1"/>
    <col min="14854" max="14854" width="3.140625" customWidth="1"/>
    <col min="14855" max="14855" width="45.140625" customWidth="1"/>
    <col min="14856" max="14856" width="20.42578125" customWidth="1"/>
    <col min="14857" max="14857" width="10.42578125" customWidth="1"/>
    <col min="14859" max="14859" width="11.42578125" customWidth="1"/>
    <col min="15105" max="15105" width="41.28515625" customWidth="1"/>
    <col min="15106" max="15106" width="22.28515625" customWidth="1"/>
    <col min="15107" max="15107" width="11.28515625" customWidth="1"/>
    <col min="15109" max="15109" width="11.42578125" customWidth="1"/>
    <col min="15110" max="15110" width="3.140625" customWidth="1"/>
    <col min="15111" max="15111" width="45.140625" customWidth="1"/>
    <col min="15112" max="15112" width="20.42578125" customWidth="1"/>
    <col min="15113" max="15113" width="10.42578125" customWidth="1"/>
    <col min="15115" max="15115" width="11.42578125" customWidth="1"/>
    <col min="15361" max="15361" width="41.28515625" customWidth="1"/>
    <col min="15362" max="15362" width="22.28515625" customWidth="1"/>
    <col min="15363" max="15363" width="11.28515625" customWidth="1"/>
    <col min="15365" max="15365" width="11.42578125" customWidth="1"/>
    <col min="15366" max="15366" width="3.140625" customWidth="1"/>
    <col min="15367" max="15367" width="45.140625" customWidth="1"/>
    <col min="15368" max="15368" width="20.42578125" customWidth="1"/>
    <col min="15369" max="15369" width="10.42578125" customWidth="1"/>
    <col min="15371" max="15371" width="11.42578125" customWidth="1"/>
    <col min="15617" max="15617" width="41.28515625" customWidth="1"/>
    <col min="15618" max="15618" width="22.28515625" customWidth="1"/>
    <col min="15619" max="15619" width="11.28515625" customWidth="1"/>
    <col min="15621" max="15621" width="11.42578125" customWidth="1"/>
    <col min="15622" max="15622" width="3.140625" customWidth="1"/>
    <col min="15623" max="15623" width="45.140625" customWidth="1"/>
    <col min="15624" max="15624" width="20.42578125" customWidth="1"/>
    <col min="15625" max="15625" width="10.42578125" customWidth="1"/>
    <col min="15627" max="15627" width="11.42578125" customWidth="1"/>
    <col min="15873" max="15873" width="41.28515625" customWidth="1"/>
    <col min="15874" max="15874" width="22.28515625" customWidth="1"/>
    <col min="15875" max="15875" width="11.28515625" customWidth="1"/>
    <col min="15877" max="15877" width="11.42578125" customWidth="1"/>
    <col min="15878" max="15878" width="3.140625" customWidth="1"/>
    <col min="15879" max="15879" width="45.140625" customWidth="1"/>
    <col min="15880" max="15880" width="20.42578125" customWidth="1"/>
    <col min="15881" max="15881" width="10.42578125" customWidth="1"/>
    <col min="15883" max="15883" width="11.42578125" customWidth="1"/>
    <col min="16129" max="16129" width="41.28515625" customWidth="1"/>
    <col min="16130" max="16130" width="22.28515625" customWidth="1"/>
    <col min="16131" max="16131" width="11.28515625" customWidth="1"/>
    <col min="16133" max="16133" width="11.42578125" customWidth="1"/>
    <col min="16134" max="16134" width="3.140625" customWidth="1"/>
    <col min="16135" max="16135" width="45.140625" customWidth="1"/>
    <col min="16136" max="16136" width="20.42578125" customWidth="1"/>
    <col min="16137" max="16137" width="10.42578125" customWidth="1"/>
    <col min="16139" max="16139" width="11.42578125" customWidth="1"/>
  </cols>
  <sheetData>
    <row r="1" spans="1:11" x14ac:dyDescent="0.25">
      <c r="B1" s="1"/>
      <c r="C1" s="1"/>
      <c r="D1" s="1"/>
      <c r="E1" s="1"/>
      <c r="F1" s="1"/>
    </row>
    <row r="2" spans="1:11" x14ac:dyDescent="0.25">
      <c r="B2" s="1"/>
      <c r="C2" s="1"/>
      <c r="D2" s="1"/>
      <c r="E2" s="1"/>
      <c r="F2" s="1"/>
    </row>
    <row r="3" spans="1:11" x14ac:dyDescent="0.25">
      <c r="B3" s="1"/>
      <c r="C3" s="1"/>
      <c r="D3" s="1"/>
      <c r="E3" s="1"/>
      <c r="F3" s="1"/>
    </row>
    <row r="4" spans="1:11" x14ac:dyDescent="0.25">
      <c r="B4" s="1"/>
      <c r="C4" s="1"/>
      <c r="D4" s="1"/>
      <c r="E4" s="1"/>
      <c r="F4" s="1"/>
    </row>
    <row r="5" spans="1:11" x14ac:dyDescent="0.25">
      <c r="B5" s="1"/>
      <c r="C5" s="1"/>
      <c r="D5" s="1"/>
      <c r="E5" s="1"/>
      <c r="F5" s="1"/>
    </row>
    <row r="6" spans="1:11" x14ac:dyDescent="0.25">
      <c r="B6" s="1"/>
      <c r="C6" s="1"/>
      <c r="D6" s="1"/>
      <c r="E6" s="1"/>
      <c r="F6" s="1"/>
    </row>
    <row r="7" spans="1:11" ht="18" x14ac:dyDescent="0.25">
      <c r="A7" s="2" t="s">
        <v>75</v>
      </c>
      <c r="B7" s="1"/>
      <c r="C7" s="1"/>
      <c r="D7" s="1"/>
      <c r="E7" s="1"/>
      <c r="F7" s="1"/>
      <c r="G7" s="3"/>
    </row>
    <row r="8" spans="1:11" x14ac:dyDescent="0.25">
      <c r="A8" s="3"/>
      <c r="B8" s="1"/>
      <c r="C8" s="1"/>
      <c r="D8" s="1"/>
      <c r="E8" s="1"/>
      <c r="F8" s="1"/>
      <c r="G8" s="3"/>
    </row>
    <row r="9" spans="1:11" x14ac:dyDescent="0.25">
      <c r="A9" s="3"/>
      <c r="B9" s="1"/>
      <c r="C9" s="1"/>
      <c r="D9" s="1"/>
      <c r="E9" s="1"/>
      <c r="F9" s="1"/>
      <c r="G9" s="3"/>
    </row>
    <row r="10" spans="1:11" ht="15.75" x14ac:dyDescent="0.25">
      <c r="A10" s="4" t="s">
        <v>0</v>
      </c>
      <c r="B10" s="5"/>
      <c r="C10" s="1"/>
      <c r="D10" s="1"/>
      <c r="E10" s="1"/>
      <c r="F10" s="1"/>
      <c r="G10" s="6"/>
    </row>
    <row r="11" spans="1:11" x14ac:dyDescent="0.25">
      <c r="A11" s="6"/>
      <c r="B11" s="1"/>
      <c r="C11" s="1"/>
      <c r="D11" s="1"/>
      <c r="E11" s="1"/>
      <c r="F11" s="1"/>
      <c r="G11" s="6"/>
    </row>
    <row r="12" spans="1:11" ht="15.75" x14ac:dyDescent="0.25">
      <c r="A12" s="7" t="s">
        <v>1</v>
      </c>
      <c r="B12" s="1"/>
      <c r="C12" s="1"/>
      <c r="D12" s="1"/>
      <c r="E12" s="1"/>
      <c r="F12" s="8"/>
      <c r="G12" s="7" t="s">
        <v>2</v>
      </c>
    </row>
    <row r="13" spans="1:11" x14ac:dyDescent="0.25">
      <c r="A13" s="6"/>
      <c r="B13" s="1"/>
      <c r="C13" s="1"/>
      <c r="D13" s="1"/>
      <c r="E13" s="1"/>
      <c r="F13" s="8"/>
      <c r="G13" s="6"/>
    </row>
    <row r="14" spans="1:11" x14ac:dyDescent="0.25">
      <c r="A14" s="9"/>
      <c r="B14" s="10" t="s">
        <v>3</v>
      </c>
      <c r="C14" s="10" t="s">
        <v>4</v>
      </c>
      <c r="D14" s="10" t="s">
        <v>5</v>
      </c>
      <c r="E14" s="11" t="s">
        <v>6</v>
      </c>
      <c r="F14" s="8"/>
      <c r="G14" s="12"/>
      <c r="H14" s="13" t="s">
        <v>3</v>
      </c>
      <c r="I14" s="13" t="s">
        <v>4</v>
      </c>
      <c r="J14" s="13" t="s">
        <v>5</v>
      </c>
      <c r="K14" s="13" t="s">
        <v>6</v>
      </c>
    </row>
    <row r="15" spans="1:11" ht="15.75" thickBot="1" x14ac:dyDescent="0.3">
      <c r="A15" s="14"/>
      <c r="B15" s="15"/>
      <c r="C15" s="15"/>
      <c r="D15" s="15" t="s">
        <v>7</v>
      </c>
      <c r="E15" s="16" t="s">
        <v>8</v>
      </c>
      <c r="F15" s="8"/>
      <c r="G15" s="17"/>
      <c r="H15" s="15"/>
      <c r="I15" s="15"/>
      <c r="J15" s="15" t="s">
        <v>7</v>
      </c>
      <c r="K15" s="15" t="s">
        <v>8</v>
      </c>
    </row>
    <row r="16" spans="1:11" x14ac:dyDescent="0.25">
      <c r="B16" s="1"/>
      <c r="C16" s="1"/>
      <c r="D16" s="1"/>
      <c r="E16" s="18"/>
      <c r="F16" s="8"/>
      <c r="G16" s="12"/>
      <c r="H16" s="1"/>
      <c r="I16" s="1"/>
      <c r="J16" s="1"/>
      <c r="K16" s="1"/>
    </row>
    <row r="17" spans="1:11" x14ac:dyDescent="0.25">
      <c r="A17" s="19" t="s">
        <v>9</v>
      </c>
      <c r="B17" s="1"/>
      <c r="C17" s="1"/>
      <c r="D17" s="1"/>
      <c r="E17" s="18"/>
      <c r="F17" s="20"/>
      <c r="G17" s="21" t="s">
        <v>9</v>
      </c>
      <c r="H17" s="1"/>
      <c r="I17" s="1"/>
      <c r="J17" s="1"/>
      <c r="K17" s="1"/>
    </row>
    <row r="18" spans="1:11" x14ac:dyDescent="0.25">
      <c r="B18" s="1"/>
      <c r="C18" s="1"/>
      <c r="D18" s="1"/>
      <c r="E18" s="18"/>
      <c r="F18" s="20"/>
      <c r="G18" s="12"/>
      <c r="H18" s="1"/>
      <c r="I18" s="1"/>
      <c r="J18" s="1"/>
      <c r="K18" s="1"/>
    </row>
    <row r="19" spans="1:11" x14ac:dyDescent="0.25">
      <c r="A19" t="s">
        <v>76</v>
      </c>
      <c r="B19" s="1" t="s">
        <v>11</v>
      </c>
      <c r="C19" s="22">
        <v>5</v>
      </c>
      <c r="D19" s="87">
        <v>85</v>
      </c>
      <c r="E19" s="24">
        <f>(C19*D19)</f>
        <v>425</v>
      </c>
      <c r="F19" s="20"/>
      <c r="G19" s="12" t="s">
        <v>76</v>
      </c>
      <c r="H19" s="1" t="s">
        <v>11</v>
      </c>
      <c r="I19" s="25"/>
      <c r="J19" s="25"/>
      <c r="K19" s="22">
        <f>(I19*J19)</f>
        <v>0</v>
      </c>
    </row>
    <row r="20" spans="1:11" x14ac:dyDescent="0.25">
      <c r="B20" s="1"/>
      <c r="C20" s="22"/>
      <c r="D20" s="22"/>
      <c r="E20" s="24"/>
      <c r="F20" s="8"/>
      <c r="G20" s="12"/>
      <c r="H20" s="1"/>
      <c r="I20" s="22"/>
      <c r="J20" s="22"/>
      <c r="K20" s="22"/>
    </row>
    <row r="21" spans="1:11" x14ac:dyDescent="0.25">
      <c r="B21" s="1"/>
      <c r="C21" s="22"/>
      <c r="D21" s="26" t="s">
        <v>12</v>
      </c>
      <c r="E21" s="24">
        <f>SUM(E19:E19)</f>
        <v>425</v>
      </c>
      <c r="F21" s="8"/>
      <c r="G21" s="12"/>
      <c r="H21" s="1"/>
      <c r="I21" s="22"/>
      <c r="J21" s="26" t="s">
        <v>12</v>
      </c>
      <c r="K21" s="22">
        <f>SUM(K19:K19)</f>
        <v>0</v>
      </c>
    </row>
    <row r="22" spans="1:11" x14ac:dyDescent="0.25">
      <c r="B22" s="1"/>
      <c r="C22" s="1"/>
      <c r="D22" s="1"/>
      <c r="E22" s="18"/>
      <c r="F22" s="8"/>
      <c r="G22" s="12"/>
      <c r="H22" s="1"/>
      <c r="I22" s="1"/>
      <c r="J22" s="1"/>
      <c r="K22" s="1"/>
    </row>
    <row r="23" spans="1:11" x14ac:dyDescent="0.25">
      <c r="A23" s="19" t="s">
        <v>13</v>
      </c>
      <c r="B23" s="1"/>
      <c r="C23" s="1"/>
      <c r="D23" s="1"/>
      <c r="E23" s="18"/>
      <c r="F23" s="8"/>
      <c r="G23" s="21" t="s">
        <v>13</v>
      </c>
      <c r="H23" s="1"/>
      <c r="I23" s="1"/>
      <c r="J23" s="1"/>
      <c r="K23" s="1"/>
    </row>
    <row r="24" spans="1:11" x14ac:dyDescent="0.25">
      <c r="A24" s="19"/>
      <c r="B24" s="1"/>
      <c r="C24" s="1"/>
      <c r="D24" s="1"/>
      <c r="E24" s="18"/>
      <c r="F24" s="8"/>
      <c r="G24" s="21"/>
      <c r="H24" s="1"/>
      <c r="I24" s="1"/>
      <c r="J24" s="1"/>
      <c r="K24" s="1"/>
    </row>
    <row r="25" spans="1:11" x14ac:dyDescent="0.25">
      <c r="A25" s="3" t="s">
        <v>14</v>
      </c>
      <c r="B25" s="1"/>
      <c r="C25" s="1"/>
      <c r="D25" s="1"/>
      <c r="E25" s="18"/>
      <c r="F25" s="20"/>
      <c r="G25" s="27" t="s">
        <v>14</v>
      </c>
      <c r="H25" s="1"/>
      <c r="I25" s="1"/>
      <c r="J25" s="1"/>
      <c r="K25" s="1"/>
    </row>
    <row r="26" spans="1:11" x14ac:dyDescent="0.25">
      <c r="A26" s="3"/>
      <c r="B26" s="1"/>
      <c r="C26" s="1"/>
      <c r="D26" s="1"/>
      <c r="E26" s="18"/>
      <c r="F26" s="20"/>
      <c r="G26" s="27"/>
      <c r="H26" s="1"/>
      <c r="I26" s="1"/>
      <c r="J26" s="1"/>
      <c r="K26" s="1"/>
    </row>
    <row r="27" spans="1:11" x14ac:dyDescent="0.25">
      <c r="A27" s="82" t="s">
        <v>94</v>
      </c>
      <c r="B27" s="1" t="s">
        <v>23</v>
      </c>
      <c r="C27" s="1">
        <v>1</v>
      </c>
      <c r="D27" s="22">
        <v>33.18</v>
      </c>
      <c r="E27" s="24">
        <f>(C27*D27)</f>
        <v>33.18</v>
      </c>
      <c r="F27" s="70"/>
      <c r="G27" s="82" t="s">
        <v>94</v>
      </c>
      <c r="H27" s="1" t="s">
        <v>23</v>
      </c>
      <c r="I27" s="1">
        <v>1</v>
      </c>
      <c r="J27" s="25"/>
      <c r="K27" s="22">
        <f>(I27*J27)</f>
        <v>0</v>
      </c>
    </row>
    <row r="28" spans="1:11" x14ac:dyDescent="0.25">
      <c r="A28" s="52" t="s">
        <v>95</v>
      </c>
      <c r="E28" s="91"/>
      <c r="F28" s="70"/>
      <c r="G28" s="52" t="s">
        <v>95</v>
      </c>
      <c r="K28" s="1"/>
    </row>
    <row r="29" spans="1:11" x14ac:dyDescent="0.25">
      <c r="A29" s="3"/>
      <c r="B29" s="1"/>
      <c r="C29" s="1"/>
      <c r="D29" s="1"/>
      <c r="E29" s="18"/>
      <c r="F29" s="20"/>
      <c r="G29" s="27"/>
      <c r="H29" s="1"/>
      <c r="I29" s="1"/>
      <c r="J29" s="1"/>
      <c r="K29" s="1"/>
    </row>
    <row r="30" spans="1:11" x14ac:dyDescent="0.25">
      <c r="A30" s="28" t="s">
        <v>15</v>
      </c>
      <c r="B30" s="1"/>
      <c r="C30" s="22"/>
      <c r="D30" s="22"/>
      <c r="E30" s="24"/>
      <c r="F30" s="20"/>
      <c r="G30" s="29" t="s">
        <v>16</v>
      </c>
      <c r="H30" s="1"/>
      <c r="I30" s="22"/>
      <c r="J30" s="22"/>
      <c r="K30" s="22"/>
    </row>
    <row r="31" spans="1:11" x14ac:dyDescent="0.25">
      <c r="A31" s="84" t="s">
        <v>77</v>
      </c>
      <c r="B31" s="85" t="s">
        <v>18</v>
      </c>
      <c r="C31" s="86">
        <v>210</v>
      </c>
      <c r="D31" s="86">
        <v>0.22</v>
      </c>
      <c r="E31" s="92">
        <f>(C31*D31)</f>
        <v>46.2</v>
      </c>
      <c r="F31" s="20"/>
      <c r="G31" s="29"/>
      <c r="H31" s="1"/>
      <c r="I31" s="22"/>
      <c r="J31" s="22"/>
      <c r="K31" s="22"/>
    </row>
    <row r="32" spans="1:11" x14ac:dyDescent="0.25">
      <c r="A32" s="26" t="s">
        <v>17</v>
      </c>
      <c r="B32" s="30" t="s">
        <v>18</v>
      </c>
      <c r="C32" s="22">
        <v>185</v>
      </c>
      <c r="D32" s="23">
        <v>0.26800000000000002</v>
      </c>
      <c r="E32" s="24">
        <f>(C32*D32)</f>
        <v>49.580000000000005</v>
      </c>
      <c r="F32" s="20"/>
      <c r="G32" s="31" t="s">
        <v>17</v>
      </c>
      <c r="H32" s="30" t="s">
        <v>18</v>
      </c>
      <c r="I32" s="25"/>
      <c r="J32" s="25"/>
      <c r="K32" s="22">
        <f>(I32*J32)</f>
        <v>0</v>
      </c>
    </row>
    <row r="33" spans="1:13" x14ac:dyDescent="0.25">
      <c r="A33" s="32" t="s">
        <v>19</v>
      </c>
      <c r="B33" s="30" t="s">
        <v>18</v>
      </c>
      <c r="C33" s="22">
        <v>510</v>
      </c>
      <c r="D33" s="23">
        <v>0.24</v>
      </c>
      <c r="E33" s="24">
        <f>(C33*D33)</f>
        <v>122.39999999999999</v>
      </c>
      <c r="F33" s="20"/>
      <c r="G33" s="31" t="s">
        <v>19</v>
      </c>
      <c r="H33" s="30" t="s">
        <v>18</v>
      </c>
      <c r="I33" s="25"/>
      <c r="J33" s="25"/>
      <c r="K33" s="20">
        <f>(I33*J33)</f>
        <v>0</v>
      </c>
    </row>
    <row r="34" spans="1:13" x14ac:dyDescent="0.25">
      <c r="A34" s="26" t="s">
        <v>20</v>
      </c>
      <c r="B34" s="30" t="s">
        <v>18</v>
      </c>
      <c r="C34" s="22">
        <v>0</v>
      </c>
      <c r="D34" s="23">
        <v>0.95</v>
      </c>
      <c r="E34" s="24">
        <f>(C34*D34)</f>
        <v>0</v>
      </c>
      <c r="F34" s="20"/>
      <c r="G34" s="33" t="s">
        <v>20</v>
      </c>
      <c r="H34" s="34" t="s">
        <v>18</v>
      </c>
      <c r="I34" s="25"/>
      <c r="J34" s="25"/>
      <c r="K34" s="22">
        <f>(I34*J34)</f>
        <v>0</v>
      </c>
    </row>
    <row r="35" spans="1:13" x14ac:dyDescent="0.25">
      <c r="A35" s="26"/>
      <c r="B35" s="30"/>
      <c r="C35" s="22"/>
      <c r="D35" s="22"/>
      <c r="E35" s="24"/>
      <c r="F35" s="20"/>
      <c r="G35" s="35"/>
      <c r="H35" s="25"/>
      <c r="I35" s="25"/>
      <c r="J35" s="25"/>
      <c r="K35" s="22">
        <f>(I35*J35)</f>
        <v>0</v>
      </c>
    </row>
    <row r="36" spans="1:13" x14ac:dyDescent="0.25">
      <c r="A36" s="26"/>
      <c r="B36" s="1"/>
      <c r="C36" s="22"/>
      <c r="D36" s="22"/>
      <c r="E36" s="24"/>
      <c r="F36" s="20"/>
      <c r="G36" s="31"/>
      <c r="H36" s="1"/>
      <c r="I36" s="22"/>
      <c r="J36" s="22"/>
      <c r="K36" s="22"/>
    </row>
    <row r="37" spans="1:13" x14ac:dyDescent="0.25">
      <c r="A37" s="36" t="s">
        <v>21</v>
      </c>
      <c r="B37" s="1"/>
      <c r="C37" s="22"/>
      <c r="D37" s="22"/>
      <c r="E37" s="24"/>
      <c r="F37" s="20"/>
      <c r="G37" s="29" t="s">
        <v>21</v>
      </c>
      <c r="H37" s="1"/>
      <c r="I37" s="22"/>
      <c r="J37" s="22"/>
      <c r="K37" s="22"/>
    </row>
    <row r="38" spans="1:13" x14ac:dyDescent="0.25">
      <c r="A38" s="37" t="s">
        <v>22</v>
      </c>
      <c r="B38" s="1" t="s">
        <v>23</v>
      </c>
      <c r="C38" s="22">
        <v>1</v>
      </c>
      <c r="D38" s="22">
        <v>19.72</v>
      </c>
      <c r="E38" s="24">
        <f>(C38*D38)</f>
        <v>19.72</v>
      </c>
      <c r="F38" s="20"/>
      <c r="G38" s="31" t="s">
        <v>22</v>
      </c>
      <c r="H38" s="1" t="s">
        <v>23</v>
      </c>
      <c r="I38" s="25"/>
      <c r="J38" s="25"/>
      <c r="K38" s="22">
        <f t="shared" ref="K38:K43" si="0">(I38*J38)</f>
        <v>0</v>
      </c>
    </row>
    <row r="39" spans="1:13" x14ac:dyDescent="0.25">
      <c r="A39" s="26" t="s">
        <v>24</v>
      </c>
      <c r="B39" s="1" t="s">
        <v>23</v>
      </c>
      <c r="C39" s="22">
        <v>1</v>
      </c>
      <c r="D39" s="23">
        <v>6.75</v>
      </c>
      <c r="E39" s="24">
        <f>(C39*D39)</f>
        <v>6.75</v>
      </c>
      <c r="F39" s="20"/>
      <c r="G39" s="31" t="s">
        <v>24</v>
      </c>
      <c r="H39" s="1" t="s">
        <v>23</v>
      </c>
      <c r="I39" s="25"/>
      <c r="J39" s="25"/>
      <c r="K39" s="22">
        <f t="shared" si="0"/>
        <v>0</v>
      </c>
    </row>
    <row r="40" spans="1:13" x14ac:dyDescent="0.25">
      <c r="A40" s="26" t="s">
        <v>25</v>
      </c>
      <c r="B40" s="1" t="s">
        <v>23</v>
      </c>
      <c r="C40" s="22">
        <v>2</v>
      </c>
      <c r="D40" s="23">
        <v>6.02</v>
      </c>
      <c r="E40" s="24">
        <f>(C40*D40)</f>
        <v>12.04</v>
      </c>
      <c r="F40" s="20"/>
      <c r="G40" s="31" t="s">
        <v>26</v>
      </c>
      <c r="H40" s="1" t="s">
        <v>23</v>
      </c>
      <c r="I40" s="25"/>
      <c r="J40" s="25"/>
      <c r="K40" s="22">
        <f t="shared" si="0"/>
        <v>0</v>
      </c>
    </row>
    <row r="41" spans="1:13" x14ac:dyDescent="0.25">
      <c r="A41" s="26" t="s">
        <v>27</v>
      </c>
      <c r="B41" s="1" t="s">
        <v>23</v>
      </c>
      <c r="C41" s="22">
        <v>1</v>
      </c>
      <c r="D41" s="23">
        <v>0</v>
      </c>
      <c r="E41" s="24">
        <f>(C41*D41)</f>
        <v>0</v>
      </c>
      <c r="F41" s="20"/>
      <c r="G41" s="31" t="s">
        <v>27</v>
      </c>
      <c r="H41" s="1" t="s">
        <v>23</v>
      </c>
      <c r="I41" s="25"/>
      <c r="J41" s="25"/>
      <c r="K41" s="22">
        <f t="shared" si="0"/>
        <v>0</v>
      </c>
    </row>
    <row r="42" spans="1:13" x14ac:dyDescent="0.25">
      <c r="A42" s="26"/>
      <c r="B42" s="1"/>
      <c r="C42" s="22"/>
      <c r="D42" s="22"/>
      <c r="E42" s="24"/>
      <c r="F42" s="20"/>
      <c r="G42" s="35"/>
      <c r="H42" s="25"/>
      <c r="I42" s="25"/>
      <c r="J42" s="25"/>
      <c r="K42" s="22">
        <f t="shared" si="0"/>
        <v>0</v>
      </c>
    </row>
    <row r="43" spans="1:13" x14ac:dyDescent="0.25">
      <c r="A43" s="26"/>
      <c r="B43" s="1"/>
      <c r="C43" s="22"/>
      <c r="D43" s="22"/>
      <c r="E43" s="24"/>
      <c r="F43" s="20"/>
      <c r="G43" s="35"/>
      <c r="H43" s="25"/>
      <c r="I43" s="25"/>
      <c r="J43" s="25"/>
      <c r="K43" s="22">
        <f t="shared" si="0"/>
        <v>0</v>
      </c>
    </row>
    <row r="44" spans="1:13" x14ac:dyDescent="0.25">
      <c r="A44" s="26"/>
      <c r="B44" s="1"/>
      <c r="C44" s="22"/>
      <c r="D44" s="22"/>
      <c r="E44" s="24"/>
      <c r="F44" s="20"/>
      <c r="G44" s="29"/>
      <c r="H44" s="1"/>
      <c r="I44" s="22"/>
      <c r="J44" s="22"/>
      <c r="K44" s="22"/>
    </row>
    <row r="45" spans="1:13" x14ac:dyDescent="0.25">
      <c r="A45" s="36" t="s">
        <v>28</v>
      </c>
      <c r="B45" s="1" t="s">
        <v>23</v>
      </c>
      <c r="C45" s="22">
        <v>1</v>
      </c>
      <c r="D45" s="23">
        <v>10.58</v>
      </c>
      <c r="E45" s="24">
        <f>(C45*D45)</f>
        <v>10.58</v>
      </c>
      <c r="F45" s="20"/>
      <c r="G45" s="29" t="s">
        <v>28</v>
      </c>
      <c r="H45" s="1"/>
      <c r="I45" s="22"/>
      <c r="J45" s="22"/>
      <c r="K45" s="22"/>
    </row>
    <row r="46" spans="1:13" x14ac:dyDescent="0.25">
      <c r="A46" s="26"/>
      <c r="B46" s="1"/>
      <c r="C46" s="22"/>
      <c r="D46" s="22"/>
      <c r="E46" s="24"/>
      <c r="F46" s="20"/>
      <c r="G46" s="35"/>
      <c r="H46" s="25"/>
      <c r="I46" s="25"/>
      <c r="J46" s="25"/>
      <c r="K46" s="22">
        <f>(I46*J46)</f>
        <v>0</v>
      </c>
    </row>
    <row r="47" spans="1:13" x14ac:dyDescent="0.25">
      <c r="A47" s="26"/>
      <c r="B47" s="1"/>
      <c r="C47" s="22"/>
      <c r="D47" s="22"/>
      <c r="E47" s="24"/>
      <c r="F47" s="20"/>
      <c r="G47" s="35"/>
      <c r="H47" s="25"/>
      <c r="I47" s="25"/>
      <c r="J47" s="25"/>
      <c r="K47" s="22">
        <f>(I47*J47)</f>
        <v>0</v>
      </c>
    </row>
    <row r="48" spans="1:13" x14ac:dyDescent="0.25">
      <c r="A48" s="38"/>
      <c r="B48" s="39"/>
      <c r="C48" s="40"/>
      <c r="D48" s="40"/>
      <c r="E48" s="41"/>
      <c r="F48" s="42"/>
      <c r="G48" s="43"/>
      <c r="H48" s="44"/>
      <c r="I48" s="45"/>
      <c r="J48" s="45"/>
      <c r="K48" s="40"/>
      <c r="L48" s="46"/>
      <c r="M48" s="46"/>
    </row>
    <row r="49" spans="1:11" x14ac:dyDescent="0.25">
      <c r="A49" s="36" t="s">
        <v>29</v>
      </c>
      <c r="B49" s="1" t="s">
        <v>30</v>
      </c>
      <c r="C49" s="22">
        <v>0</v>
      </c>
      <c r="D49" s="22">
        <v>0</v>
      </c>
      <c r="E49" s="24">
        <f>(C49*D49)</f>
        <v>0</v>
      </c>
      <c r="F49" s="47"/>
      <c r="G49" s="29" t="s">
        <v>29</v>
      </c>
      <c r="H49" s="1" t="s">
        <v>30</v>
      </c>
      <c r="I49" s="25"/>
      <c r="J49" s="25"/>
      <c r="K49" s="22">
        <f>(I49*J49)</f>
        <v>0</v>
      </c>
    </row>
    <row r="50" spans="1:11" x14ac:dyDescent="0.25">
      <c r="A50" s="36" t="s">
        <v>31</v>
      </c>
      <c r="B50" s="1"/>
      <c r="C50" s="48">
        <v>0</v>
      </c>
      <c r="D50" s="49">
        <v>7.6499999999999999E-2</v>
      </c>
      <c r="E50" s="24">
        <f>(C50*D50)</f>
        <v>0</v>
      </c>
      <c r="F50" s="47"/>
      <c r="G50" s="29" t="s">
        <v>31</v>
      </c>
      <c r="H50" s="1"/>
      <c r="I50" s="50">
        <v>0</v>
      </c>
      <c r="J50" s="49">
        <v>7.6499999999999999E-2</v>
      </c>
      <c r="K50" s="22">
        <f>(I50*J50)</f>
        <v>0</v>
      </c>
    </row>
    <row r="51" spans="1:11" x14ac:dyDescent="0.25">
      <c r="A51" s="36"/>
      <c r="B51" s="1"/>
      <c r="C51" s="48"/>
      <c r="D51" s="49"/>
      <c r="E51" s="24"/>
      <c r="F51" s="20"/>
      <c r="G51" s="29"/>
      <c r="H51" s="1"/>
      <c r="I51" s="51"/>
      <c r="J51" s="49"/>
      <c r="K51" s="22"/>
    </row>
    <row r="52" spans="1:11" x14ac:dyDescent="0.25">
      <c r="A52" s="36" t="s">
        <v>32</v>
      </c>
      <c r="B52" s="1"/>
      <c r="C52" s="22"/>
      <c r="D52" s="22"/>
      <c r="E52" s="24"/>
      <c r="F52" s="20"/>
      <c r="G52" s="29" t="s">
        <v>32</v>
      </c>
      <c r="H52" s="1"/>
      <c r="I52" s="22"/>
      <c r="J52" s="22"/>
      <c r="K52" s="22"/>
    </row>
    <row r="53" spans="1:11" x14ac:dyDescent="0.25">
      <c r="A53" s="52" t="s">
        <v>33</v>
      </c>
      <c r="B53" s="1" t="s">
        <v>34</v>
      </c>
      <c r="C53" s="23">
        <v>1.36</v>
      </c>
      <c r="D53" s="23">
        <v>3.47</v>
      </c>
      <c r="E53" s="24">
        <f>(C53*D53)</f>
        <v>4.7192000000000007</v>
      </c>
      <c r="F53" s="20"/>
      <c r="G53" s="29" t="s">
        <v>35</v>
      </c>
      <c r="H53" s="1" t="s">
        <v>34</v>
      </c>
      <c r="I53" s="25"/>
      <c r="J53" s="25"/>
      <c r="K53" s="22">
        <f>(I53*J53)</f>
        <v>0</v>
      </c>
    </row>
    <row r="54" spans="1:11" x14ac:dyDescent="0.25">
      <c r="A54" s="52" t="s">
        <v>36</v>
      </c>
      <c r="B54" s="1" t="s">
        <v>34</v>
      </c>
      <c r="C54" s="23">
        <v>2.35</v>
      </c>
      <c r="D54" s="23">
        <v>3.15</v>
      </c>
      <c r="E54" s="24">
        <f>(C54*D54)</f>
        <v>7.4024999999999999</v>
      </c>
      <c r="F54" s="20"/>
      <c r="G54" s="29" t="s">
        <v>37</v>
      </c>
      <c r="H54" s="1" t="s">
        <v>34</v>
      </c>
      <c r="I54" s="25"/>
      <c r="J54" s="25"/>
      <c r="K54" s="22">
        <f>(I54*J54)</f>
        <v>0</v>
      </c>
    </row>
    <row r="55" spans="1:11" x14ac:dyDescent="0.25">
      <c r="A55" s="36" t="s">
        <v>38</v>
      </c>
      <c r="B55" s="1" t="s">
        <v>39</v>
      </c>
      <c r="C55" s="23">
        <v>0</v>
      </c>
      <c r="D55" s="23">
        <v>0</v>
      </c>
      <c r="E55" s="24">
        <f>(C55*D55)</f>
        <v>0</v>
      </c>
      <c r="F55" s="20"/>
      <c r="G55" s="29" t="s">
        <v>38</v>
      </c>
      <c r="H55" s="1" t="s">
        <v>39</v>
      </c>
      <c r="I55" s="25"/>
      <c r="J55" s="25"/>
      <c r="K55" s="22">
        <f>(I55*J55)</f>
        <v>0</v>
      </c>
    </row>
    <row r="56" spans="1:11" x14ac:dyDescent="0.25">
      <c r="A56" s="36" t="s">
        <v>40</v>
      </c>
      <c r="B56" s="1" t="s">
        <v>23</v>
      </c>
      <c r="C56" s="23">
        <v>1</v>
      </c>
      <c r="D56" s="23">
        <f>(E53+E54)*0.15</f>
        <v>1.818255</v>
      </c>
      <c r="E56" s="24">
        <f>(C56*D56)</f>
        <v>1.818255</v>
      </c>
      <c r="F56" s="20"/>
      <c r="G56" s="29" t="s">
        <v>40</v>
      </c>
      <c r="H56" s="1" t="s">
        <v>23</v>
      </c>
      <c r="I56" s="25"/>
      <c r="J56" s="25"/>
      <c r="K56" s="22">
        <f>(I56*J56)</f>
        <v>0</v>
      </c>
    </row>
    <row r="57" spans="1:11" x14ac:dyDescent="0.25">
      <c r="A57" s="36"/>
      <c r="B57" s="1"/>
      <c r="C57" s="22"/>
      <c r="D57" s="22"/>
      <c r="E57" s="24"/>
      <c r="F57" s="20"/>
      <c r="G57" s="29"/>
      <c r="H57" s="1"/>
      <c r="I57" s="22"/>
      <c r="J57" s="22"/>
      <c r="K57" s="22"/>
    </row>
    <row r="58" spans="1:11" x14ac:dyDescent="0.25">
      <c r="A58" s="36" t="s">
        <v>41</v>
      </c>
      <c r="B58" s="1"/>
      <c r="C58" s="1"/>
      <c r="D58" s="1"/>
      <c r="E58" s="18"/>
      <c r="F58" s="20"/>
      <c r="G58" s="29" t="s">
        <v>41</v>
      </c>
      <c r="H58" s="1"/>
      <c r="I58" s="1"/>
      <c r="J58" s="1"/>
      <c r="K58" s="1"/>
    </row>
    <row r="59" spans="1:11" x14ac:dyDescent="0.25">
      <c r="A59" s="36" t="s">
        <v>42</v>
      </c>
      <c r="B59" s="1" t="s">
        <v>23</v>
      </c>
      <c r="C59" s="23">
        <v>1</v>
      </c>
      <c r="D59" s="23">
        <v>2.23</v>
      </c>
      <c r="E59" s="24">
        <f>(C59*D59)</f>
        <v>2.23</v>
      </c>
      <c r="F59" s="8"/>
      <c r="G59" s="29" t="s">
        <v>42</v>
      </c>
      <c r="H59" s="1" t="s">
        <v>23</v>
      </c>
      <c r="I59" s="25"/>
      <c r="J59" s="25"/>
      <c r="K59" s="22">
        <f>(I59*J59)</f>
        <v>0</v>
      </c>
    </row>
    <row r="60" spans="1:11" x14ac:dyDescent="0.25">
      <c r="A60" s="36" t="s">
        <v>43</v>
      </c>
      <c r="B60" s="1" t="s">
        <v>23</v>
      </c>
      <c r="C60" s="23">
        <v>1</v>
      </c>
      <c r="D60" s="23">
        <v>9.76</v>
      </c>
      <c r="E60" s="24">
        <f>(C60*D60)</f>
        <v>9.76</v>
      </c>
      <c r="F60" s="20"/>
      <c r="G60" s="29" t="s">
        <v>43</v>
      </c>
      <c r="H60" s="1" t="s">
        <v>23</v>
      </c>
      <c r="I60" s="25"/>
      <c r="J60" s="25"/>
      <c r="K60" s="22">
        <f>(I60*J60)</f>
        <v>0</v>
      </c>
    </row>
    <row r="61" spans="1:11" x14ac:dyDescent="0.25">
      <c r="A61" s="36"/>
      <c r="B61" s="1"/>
      <c r="C61" s="22"/>
      <c r="D61" s="22"/>
      <c r="E61" s="24"/>
      <c r="F61" s="20"/>
      <c r="G61" s="29"/>
      <c r="H61" s="1"/>
      <c r="I61" s="44"/>
      <c r="J61" s="44"/>
      <c r="K61" s="22"/>
    </row>
    <row r="62" spans="1:11" x14ac:dyDescent="0.25">
      <c r="A62" s="36"/>
      <c r="B62" s="1"/>
      <c r="C62" s="22"/>
      <c r="D62" s="22"/>
      <c r="E62" s="24"/>
      <c r="F62" s="20"/>
      <c r="G62" s="53" t="s">
        <v>44</v>
      </c>
      <c r="H62" s="1" t="s">
        <v>23</v>
      </c>
      <c r="I62" s="25"/>
      <c r="J62" s="25"/>
      <c r="K62" s="22">
        <f>(I62*J62)</f>
        <v>0</v>
      </c>
    </row>
    <row r="63" spans="1:11" x14ac:dyDescent="0.25">
      <c r="A63" s="36"/>
      <c r="B63" s="1"/>
      <c r="C63" s="22"/>
      <c r="D63" s="22"/>
      <c r="E63" s="24"/>
      <c r="F63" s="20"/>
      <c r="G63" s="29"/>
      <c r="H63" s="1"/>
      <c r="I63" s="22"/>
      <c r="J63" s="22"/>
      <c r="K63" s="22"/>
    </row>
    <row r="64" spans="1:11" x14ac:dyDescent="0.25">
      <c r="A64" s="26" t="s">
        <v>45</v>
      </c>
      <c r="B64" s="1"/>
      <c r="C64" s="22"/>
      <c r="D64" s="22"/>
      <c r="E64" s="24">
        <f>SUM(E30:E63)</f>
        <v>293.19995499999999</v>
      </c>
      <c r="F64" s="20"/>
      <c r="G64" s="31" t="s">
        <v>45</v>
      </c>
      <c r="H64" s="1"/>
      <c r="I64" s="22"/>
      <c r="J64" s="22"/>
      <c r="K64" s="22">
        <f>SUM(K30:K63)</f>
        <v>0</v>
      </c>
    </row>
    <row r="65" spans="1:13" x14ac:dyDescent="0.25">
      <c r="A65" s="36"/>
      <c r="B65" s="1"/>
      <c r="C65" s="22"/>
      <c r="D65" s="22"/>
      <c r="E65" s="24"/>
      <c r="F65" s="20"/>
      <c r="G65" s="29"/>
      <c r="H65" s="1"/>
      <c r="I65" s="22"/>
      <c r="J65" s="22"/>
      <c r="K65" s="22"/>
    </row>
    <row r="66" spans="1:13" x14ac:dyDescent="0.25">
      <c r="A66" s="26" t="s">
        <v>46</v>
      </c>
      <c r="B66" s="1" t="s">
        <v>23</v>
      </c>
      <c r="C66" s="22">
        <f>(E64)</f>
        <v>293.19995499999999</v>
      </c>
      <c r="D66" s="49">
        <v>3.9899999999999998E-2</v>
      </c>
      <c r="E66" s="24">
        <f>(C66*D66)/2</f>
        <v>5.8493391022499992</v>
      </c>
      <c r="F66" s="20"/>
      <c r="G66" s="31" t="s">
        <v>46</v>
      </c>
      <c r="H66" s="1" t="s">
        <v>23</v>
      </c>
      <c r="I66" s="54"/>
      <c r="J66" s="55">
        <f>(K64)</f>
        <v>0</v>
      </c>
      <c r="K66" s="22">
        <f>(I66*J66)/2</f>
        <v>0</v>
      </c>
    </row>
    <row r="67" spans="1:13" x14ac:dyDescent="0.25">
      <c r="A67" s="26"/>
      <c r="B67" s="1"/>
      <c r="C67" s="22"/>
      <c r="D67" s="49"/>
      <c r="E67" s="24"/>
      <c r="F67" s="20"/>
      <c r="G67" s="56" t="s">
        <v>47</v>
      </c>
      <c r="H67" s="1"/>
      <c r="I67" s="44"/>
      <c r="J67" s="57"/>
      <c r="K67" s="22"/>
    </row>
    <row r="68" spans="1:13" x14ac:dyDescent="0.25">
      <c r="A68" s="26"/>
      <c r="B68" s="1"/>
      <c r="C68" s="22"/>
      <c r="D68" s="49"/>
      <c r="E68" s="24"/>
      <c r="F68" s="20"/>
      <c r="G68" s="31"/>
      <c r="H68" s="1"/>
      <c r="I68" s="57"/>
      <c r="J68" s="49"/>
      <c r="K68" s="22"/>
    </row>
    <row r="69" spans="1:13" x14ac:dyDescent="0.25">
      <c r="A69" s="58" t="s">
        <v>48</v>
      </c>
      <c r="B69" s="13"/>
      <c r="C69" s="59"/>
      <c r="D69" s="60"/>
      <c r="E69" s="61">
        <f>SUM(E64:E68)</f>
        <v>299.04929410224997</v>
      </c>
      <c r="F69" s="62"/>
      <c r="G69" s="63" t="s">
        <v>48</v>
      </c>
      <c r="H69" s="13"/>
      <c r="I69" s="59"/>
      <c r="J69" s="60"/>
      <c r="K69" s="59">
        <f>SUM(K64:K68)</f>
        <v>0</v>
      </c>
      <c r="L69" s="3"/>
      <c r="M69" s="3"/>
    </row>
    <row r="70" spans="1:13" x14ac:dyDescent="0.25">
      <c r="A70" s="64"/>
      <c r="B70" s="13"/>
      <c r="C70" s="59"/>
      <c r="D70" s="60"/>
      <c r="E70" s="61"/>
      <c r="F70" s="62"/>
      <c r="G70" s="65"/>
      <c r="H70" s="13"/>
      <c r="I70" s="59"/>
      <c r="J70" s="60"/>
      <c r="K70" s="59"/>
      <c r="L70" s="3"/>
      <c r="M70" s="3"/>
    </row>
    <row r="71" spans="1:13" x14ac:dyDescent="0.25">
      <c r="A71" s="58" t="s">
        <v>49</v>
      </c>
      <c r="B71" s="66"/>
      <c r="C71" s="67"/>
      <c r="D71" s="68"/>
      <c r="E71" s="69">
        <f>(E69/C19)</f>
        <v>59.809858820449996</v>
      </c>
      <c r="F71" s="70"/>
      <c r="G71" s="58" t="s">
        <v>49</v>
      </c>
      <c r="H71" s="66"/>
      <c r="I71" s="67"/>
      <c r="J71" s="68"/>
      <c r="K71" s="69" t="e">
        <f>(K69/I19)</f>
        <v>#DIV/0!</v>
      </c>
    </row>
    <row r="72" spans="1:13" x14ac:dyDescent="0.25">
      <c r="A72" s="36"/>
      <c r="B72" s="1"/>
      <c r="C72" s="22"/>
      <c r="D72" s="22"/>
      <c r="E72" s="24"/>
      <c r="F72" s="20"/>
      <c r="G72" s="29"/>
      <c r="H72" s="1"/>
      <c r="I72" s="22"/>
      <c r="J72" s="22"/>
      <c r="K72" s="22"/>
    </row>
    <row r="73" spans="1:13" x14ac:dyDescent="0.25">
      <c r="A73" s="19" t="s">
        <v>50</v>
      </c>
      <c r="B73" s="1"/>
      <c r="C73" s="22"/>
      <c r="D73" s="22"/>
      <c r="E73" s="24"/>
      <c r="F73" s="20"/>
      <c r="G73" s="21" t="s">
        <v>50</v>
      </c>
      <c r="H73" s="1"/>
      <c r="I73" s="22"/>
      <c r="J73" s="22"/>
      <c r="K73" s="22"/>
    </row>
    <row r="74" spans="1:13" x14ac:dyDescent="0.25">
      <c r="A74" s="36"/>
      <c r="B74" s="1"/>
      <c r="C74" s="22"/>
      <c r="D74" s="22"/>
      <c r="E74" s="24"/>
      <c r="F74" s="20"/>
      <c r="G74" s="29"/>
      <c r="H74" s="1"/>
      <c r="I74" s="22"/>
      <c r="J74" s="22"/>
      <c r="K74" s="22"/>
    </row>
    <row r="75" spans="1:13" x14ac:dyDescent="0.25">
      <c r="B75" s="13" t="s">
        <v>3</v>
      </c>
      <c r="C75" s="13" t="s">
        <v>4</v>
      </c>
      <c r="D75" s="13" t="s">
        <v>5</v>
      </c>
      <c r="E75" s="11" t="s">
        <v>6</v>
      </c>
      <c r="F75" s="20"/>
      <c r="G75" s="12"/>
      <c r="H75" s="13" t="s">
        <v>3</v>
      </c>
      <c r="I75" s="13" t="s">
        <v>4</v>
      </c>
      <c r="J75" s="13" t="s">
        <v>5</v>
      </c>
      <c r="K75" s="13" t="s">
        <v>6</v>
      </c>
    </row>
    <row r="76" spans="1:13" x14ac:dyDescent="0.25">
      <c r="A76" s="71"/>
      <c r="B76" s="13"/>
      <c r="C76" s="13"/>
      <c r="D76" s="13" t="s">
        <v>7</v>
      </c>
      <c r="E76" s="11" t="s">
        <v>8</v>
      </c>
      <c r="F76" s="20"/>
      <c r="G76" s="72"/>
      <c r="H76" s="13"/>
      <c r="I76" s="13"/>
      <c r="J76" s="13" t="s">
        <v>7</v>
      </c>
      <c r="K76" s="13" t="s">
        <v>8</v>
      </c>
    </row>
    <row r="77" spans="1:13" x14ac:dyDescent="0.25">
      <c r="A77" s="71"/>
      <c r="B77" s="1"/>
      <c r="C77" s="22"/>
      <c r="D77" s="22"/>
      <c r="E77" s="24"/>
      <c r="F77" s="20"/>
      <c r="G77" s="72"/>
      <c r="H77" s="1"/>
      <c r="I77" s="22"/>
      <c r="J77" s="22"/>
      <c r="K77" s="22"/>
    </row>
    <row r="78" spans="1:13" x14ac:dyDescent="0.25">
      <c r="A78" s="52" t="s">
        <v>51</v>
      </c>
      <c r="B78" s="1" t="s">
        <v>52</v>
      </c>
      <c r="C78" s="22">
        <v>0</v>
      </c>
      <c r="D78" s="22">
        <v>0</v>
      </c>
      <c r="E78" s="24">
        <f>(C78*D78)</f>
        <v>0</v>
      </c>
      <c r="F78" s="8"/>
      <c r="G78" s="53" t="s">
        <v>53</v>
      </c>
      <c r="H78" s="1" t="s">
        <v>52</v>
      </c>
      <c r="I78" s="54"/>
      <c r="J78" s="73">
        <f>(J19)</f>
        <v>0</v>
      </c>
      <c r="K78" s="22">
        <f>(I78*J78)</f>
        <v>0</v>
      </c>
    </row>
    <row r="79" spans="1:13" x14ac:dyDescent="0.25">
      <c r="A79" s="52"/>
      <c r="B79" s="1"/>
      <c r="C79" s="22"/>
      <c r="D79" s="22"/>
      <c r="E79" s="24"/>
      <c r="F79" s="8"/>
      <c r="G79" s="53"/>
      <c r="H79" s="1"/>
      <c r="I79" s="57"/>
      <c r="J79" s="51"/>
      <c r="K79" s="22"/>
    </row>
    <row r="80" spans="1:13" x14ac:dyDescent="0.25">
      <c r="A80" s="28" t="s">
        <v>54</v>
      </c>
      <c r="B80" s="66" t="s">
        <v>55</v>
      </c>
      <c r="C80" s="67">
        <v>1</v>
      </c>
      <c r="D80" s="67">
        <f>(E64)*0.05</f>
        <v>14.65999775</v>
      </c>
      <c r="E80" s="74">
        <f>(C80*D80)</f>
        <v>14.65999775</v>
      </c>
      <c r="F80" s="70"/>
      <c r="G80" s="28" t="s">
        <v>56</v>
      </c>
      <c r="H80" s="66" t="s">
        <v>55</v>
      </c>
      <c r="I80" s="54"/>
      <c r="J80" s="75">
        <f>(K64)</f>
        <v>0</v>
      </c>
      <c r="K80" s="22">
        <f>(I80*J80)</f>
        <v>0</v>
      </c>
    </row>
    <row r="81" spans="1:13" x14ac:dyDescent="0.25">
      <c r="A81" s="52"/>
      <c r="B81" s="1"/>
      <c r="C81" s="22"/>
      <c r="D81" s="22"/>
      <c r="E81" s="24"/>
      <c r="F81" s="8"/>
      <c r="G81" s="53"/>
      <c r="H81" s="1"/>
      <c r="I81" s="44"/>
      <c r="J81" s="44"/>
      <c r="K81" s="22"/>
    </row>
    <row r="82" spans="1:13" x14ac:dyDescent="0.25">
      <c r="A82" s="76" t="s">
        <v>57</v>
      </c>
      <c r="B82" s="1" t="s">
        <v>23</v>
      </c>
      <c r="C82" s="44">
        <v>1</v>
      </c>
      <c r="D82" s="44">
        <v>136</v>
      </c>
      <c r="E82" s="24">
        <f>(C82*D82)</f>
        <v>136</v>
      </c>
      <c r="F82" s="20"/>
      <c r="G82" s="53" t="s">
        <v>57</v>
      </c>
      <c r="H82" s="1" t="s">
        <v>23</v>
      </c>
      <c r="I82" s="25"/>
      <c r="J82" s="25"/>
      <c r="K82" s="22">
        <f>(I82*J82)</f>
        <v>0</v>
      </c>
    </row>
    <row r="83" spans="1:13" x14ac:dyDescent="0.25">
      <c r="A83" s="52"/>
      <c r="B83" s="1"/>
      <c r="C83" s="49"/>
      <c r="D83" s="22"/>
      <c r="E83" s="24"/>
      <c r="F83" s="20"/>
      <c r="G83" s="53"/>
      <c r="H83" s="1"/>
      <c r="I83" s="49"/>
      <c r="J83" s="22"/>
      <c r="K83" s="22"/>
    </row>
    <row r="84" spans="1:13" x14ac:dyDescent="0.25">
      <c r="A84" s="52" t="s">
        <v>58</v>
      </c>
      <c r="B84" s="1" t="s">
        <v>30</v>
      </c>
      <c r="C84" s="22">
        <v>1.64</v>
      </c>
      <c r="D84" s="22">
        <v>10</v>
      </c>
      <c r="E84" s="24">
        <f>(C84*D84)</f>
        <v>16.399999999999999</v>
      </c>
      <c r="F84" s="20"/>
      <c r="G84" s="53" t="s">
        <v>58</v>
      </c>
      <c r="H84" s="1" t="s">
        <v>30</v>
      </c>
      <c r="I84" s="25"/>
      <c r="J84" s="25"/>
      <c r="K84" s="22">
        <f>(I84*J84)</f>
        <v>0</v>
      </c>
    </row>
    <row r="85" spans="1:13" x14ac:dyDescent="0.25">
      <c r="A85" s="52"/>
      <c r="B85" s="1"/>
      <c r="C85" s="22"/>
      <c r="D85" s="22"/>
      <c r="E85" s="24"/>
      <c r="F85" s="20"/>
      <c r="G85" s="53"/>
      <c r="H85" s="1"/>
      <c r="I85" s="22"/>
      <c r="J85" s="22"/>
      <c r="K85" s="22"/>
    </row>
    <row r="86" spans="1:13" x14ac:dyDescent="0.25">
      <c r="A86" s="52" t="s">
        <v>59</v>
      </c>
      <c r="B86" s="1"/>
      <c r="C86" s="22"/>
      <c r="D86" s="22"/>
      <c r="E86" s="24"/>
      <c r="F86" s="20"/>
      <c r="G86" s="53" t="s">
        <v>59</v>
      </c>
      <c r="H86" s="1"/>
      <c r="I86" s="22"/>
      <c r="J86" s="22"/>
      <c r="K86" s="22"/>
    </row>
    <row r="87" spans="1:13" x14ac:dyDescent="0.25">
      <c r="A87" s="36" t="s">
        <v>42</v>
      </c>
      <c r="B87" s="1" t="s">
        <v>23</v>
      </c>
      <c r="C87" s="22">
        <v>1</v>
      </c>
      <c r="D87" s="23">
        <v>3.87</v>
      </c>
      <c r="E87" s="24">
        <f>(C87*D87)</f>
        <v>3.87</v>
      </c>
      <c r="F87" s="20"/>
      <c r="G87" s="29" t="s">
        <v>42</v>
      </c>
      <c r="H87" s="1" t="s">
        <v>23</v>
      </c>
      <c r="I87" s="25"/>
      <c r="J87" s="25"/>
      <c r="K87" s="22">
        <f>(I87*J87)</f>
        <v>0</v>
      </c>
    </row>
    <row r="88" spans="1:13" x14ac:dyDescent="0.25">
      <c r="A88" s="36" t="s">
        <v>43</v>
      </c>
      <c r="B88" s="1" t="s">
        <v>23</v>
      </c>
      <c r="C88" s="22">
        <v>1</v>
      </c>
      <c r="D88" s="23">
        <v>6.2</v>
      </c>
      <c r="E88" s="24">
        <f>(C88*D88)</f>
        <v>6.2</v>
      </c>
      <c r="F88" s="20"/>
      <c r="G88" s="29" t="s">
        <v>43</v>
      </c>
      <c r="H88" s="1" t="s">
        <v>23</v>
      </c>
      <c r="I88" s="25"/>
      <c r="J88" s="25"/>
      <c r="K88" s="22">
        <f>(I88*J88)</f>
        <v>0</v>
      </c>
    </row>
    <row r="89" spans="1:13" x14ac:dyDescent="0.25">
      <c r="A89" s="36"/>
      <c r="B89" s="1"/>
      <c r="C89" s="22"/>
      <c r="D89" s="77"/>
      <c r="E89" s="24"/>
      <c r="F89" s="20"/>
      <c r="G89" s="29"/>
      <c r="H89" s="1"/>
      <c r="I89" s="22"/>
      <c r="J89" s="22"/>
      <c r="K89" s="22"/>
    </row>
    <row r="90" spans="1:13" x14ac:dyDescent="0.25">
      <c r="A90" s="52" t="s">
        <v>60</v>
      </c>
      <c r="B90" s="1"/>
      <c r="C90" s="22"/>
      <c r="D90" s="77"/>
      <c r="E90" s="24"/>
      <c r="F90" s="20"/>
      <c r="G90" s="53" t="s">
        <v>60</v>
      </c>
      <c r="H90" s="1"/>
      <c r="I90" s="22"/>
      <c r="J90" s="22"/>
      <c r="K90" s="22"/>
    </row>
    <row r="91" spans="1:13" x14ac:dyDescent="0.25">
      <c r="A91" s="36" t="s">
        <v>42</v>
      </c>
      <c r="B91" s="1" t="s">
        <v>23</v>
      </c>
      <c r="C91" s="22">
        <v>1</v>
      </c>
      <c r="D91" s="23">
        <v>6.21</v>
      </c>
      <c r="E91" s="24">
        <f>(C91*D91)</f>
        <v>6.21</v>
      </c>
      <c r="F91" s="20"/>
      <c r="G91" s="29" t="s">
        <v>42</v>
      </c>
      <c r="H91" s="1" t="s">
        <v>23</v>
      </c>
      <c r="I91" s="25"/>
      <c r="J91" s="25"/>
      <c r="K91" s="22">
        <f>(I91*J91)</f>
        <v>0</v>
      </c>
    </row>
    <row r="92" spans="1:13" x14ac:dyDescent="0.25">
      <c r="A92" s="36" t="s">
        <v>43</v>
      </c>
      <c r="B92" s="1" t="s">
        <v>23</v>
      </c>
      <c r="C92" s="22">
        <v>1</v>
      </c>
      <c r="D92" s="23">
        <v>16.38</v>
      </c>
      <c r="E92" s="24">
        <f>(C92*D92)</f>
        <v>16.38</v>
      </c>
      <c r="F92" s="20"/>
      <c r="G92" s="29" t="s">
        <v>43</v>
      </c>
      <c r="H92" s="1" t="s">
        <v>23</v>
      </c>
      <c r="I92" s="25"/>
      <c r="J92" s="25"/>
      <c r="K92" s="22">
        <f>(I92*J92)</f>
        <v>0</v>
      </c>
    </row>
    <row r="93" spans="1:13" x14ac:dyDescent="0.25">
      <c r="B93" s="1"/>
      <c r="C93" s="1"/>
      <c r="D93" s="1"/>
      <c r="E93" s="18"/>
      <c r="F93" s="20"/>
      <c r="G93" s="12"/>
      <c r="H93" s="1"/>
      <c r="I93" s="1"/>
      <c r="J93" s="1"/>
      <c r="K93" s="1"/>
    </row>
    <row r="94" spans="1:13" x14ac:dyDescent="0.25">
      <c r="A94" s="64" t="s">
        <v>61</v>
      </c>
      <c r="B94" s="13"/>
      <c r="C94" s="13"/>
      <c r="D94" s="13"/>
      <c r="E94" s="61">
        <f>SUM(E78:E93)</f>
        <v>199.71999775</v>
      </c>
      <c r="F94" s="10"/>
      <c r="G94" s="65" t="s">
        <v>61</v>
      </c>
      <c r="H94" s="13"/>
      <c r="I94" s="13"/>
      <c r="J94" s="13"/>
      <c r="K94" s="59">
        <f>SUM(K78:K93)</f>
        <v>0</v>
      </c>
      <c r="L94" s="3"/>
      <c r="M94" s="3"/>
    </row>
    <row r="95" spans="1:13" x14ac:dyDescent="0.25">
      <c r="B95" s="1"/>
      <c r="C95" s="1"/>
      <c r="D95" s="1"/>
      <c r="E95" s="18"/>
      <c r="F95" s="20"/>
      <c r="G95" s="12"/>
      <c r="H95" s="1"/>
      <c r="I95" s="1"/>
      <c r="J95" s="1"/>
      <c r="K95" s="1"/>
    </row>
    <row r="96" spans="1:13" x14ac:dyDescent="0.25">
      <c r="A96" s="3" t="s">
        <v>62</v>
      </c>
      <c r="B96" s="1"/>
      <c r="C96" s="1"/>
      <c r="D96" s="1"/>
      <c r="E96" s="61">
        <f>(E69+E94)</f>
        <v>498.76929185224998</v>
      </c>
      <c r="F96" s="8"/>
      <c r="G96" s="27" t="s">
        <v>62</v>
      </c>
      <c r="H96" s="1"/>
      <c r="I96" s="1"/>
      <c r="J96" s="1"/>
      <c r="K96" s="62">
        <f>(K69+K94)</f>
        <v>0</v>
      </c>
    </row>
    <row r="97" spans="1:11" x14ac:dyDescent="0.25">
      <c r="B97" s="1"/>
      <c r="C97" s="1"/>
      <c r="D97" s="1"/>
      <c r="E97" s="18"/>
      <c r="F97" s="62"/>
      <c r="G97" s="12"/>
      <c r="H97" s="1"/>
      <c r="I97" s="1"/>
      <c r="J97" s="1"/>
      <c r="K97" s="8"/>
    </row>
    <row r="98" spans="1:11" x14ac:dyDescent="0.25">
      <c r="A98" s="3" t="s">
        <v>63</v>
      </c>
      <c r="B98" s="1"/>
      <c r="C98" s="1"/>
      <c r="D98" s="1"/>
      <c r="E98" s="61">
        <f>(E21-E69)</f>
        <v>125.95070589775003</v>
      </c>
      <c r="F98" s="8"/>
      <c r="G98" s="27" t="s">
        <v>63</v>
      </c>
      <c r="H98" s="1"/>
      <c r="I98" s="1"/>
      <c r="J98" s="1"/>
      <c r="K98" s="62">
        <f>(K21-K69)</f>
        <v>0</v>
      </c>
    </row>
    <row r="99" spans="1:11" x14ac:dyDescent="0.25">
      <c r="A99" s="3"/>
      <c r="B99" s="1"/>
      <c r="C99" s="1"/>
      <c r="D99" s="1"/>
      <c r="E99" s="62"/>
      <c r="F99" s="78"/>
      <c r="G99" s="79"/>
      <c r="H99" s="1"/>
      <c r="I99" s="1"/>
      <c r="J99" s="1"/>
      <c r="K99" s="62"/>
    </row>
    <row r="100" spans="1:11" x14ac:dyDescent="0.25">
      <c r="A100" s="3" t="s">
        <v>64</v>
      </c>
      <c r="B100" s="1"/>
      <c r="C100" s="1"/>
      <c r="D100" s="1"/>
      <c r="E100" s="61">
        <f>(E21-E96)</f>
        <v>-73.769291852249978</v>
      </c>
      <c r="F100" s="78"/>
      <c r="G100" s="3" t="s">
        <v>64</v>
      </c>
      <c r="H100" s="1"/>
      <c r="I100" s="1"/>
      <c r="J100" s="1"/>
      <c r="K100" s="62">
        <f>(K21-K96)</f>
        <v>0</v>
      </c>
    </row>
    <row r="101" spans="1:11" x14ac:dyDescent="0.25">
      <c r="A101" s="3"/>
      <c r="B101" s="1"/>
      <c r="C101" s="1"/>
      <c r="D101" s="1"/>
      <c r="E101" s="62"/>
      <c r="F101" s="78"/>
      <c r="G101" s="3"/>
      <c r="H101" s="1"/>
      <c r="I101" s="1"/>
      <c r="J101" s="1"/>
      <c r="K101" s="62"/>
    </row>
    <row r="102" spans="1:11" x14ac:dyDescent="0.25">
      <c r="A102" s="3" t="s">
        <v>65</v>
      </c>
      <c r="B102" s="1" t="s">
        <v>66</v>
      </c>
      <c r="C102" s="1"/>
      <c r="D102" s="1"/>
      <c r="E102" s="62">
        <f>(E96/C19)</f>
        <v>99.75385837044999</v>
      </c>
      <c r="F102" s="78"/>
      <c r="G102" s="3" t="s">
        <v>65</v>
      </c>
      <c r="H102" s="1" t="s">
        <v>66</v>
      </c>
      <c r="I102" s="1"/>
      <c r="J102" s="1"/>
      <c r="K102" s="62" t="e">
        <f>(K96/I19)</f>
        <v>#DIV/0!</v>
      </c>
    </row>
    <row r="103" spans="1:11" x14ac:dyDescent="0.25">
      <c r="A103" s="3"/>
      <c r="B103" s="1"/>
      <c r="C103" s="1"/>
      <c r="D103" s="1"/>
      <c r="E103" s="62"/>
      <c r="F103" s="8"/>
      <c r="G103" s="3"/>
      <c r="H103" s="1"/>
      <c r="I103" s="1"/>
      <c r="J103" s="1"/>
      <c r="K103" s="62"/>
    </row>
    <row r="104" spans="1:11" x14ac:dyDescent="0.25">
      <c r="A104" s="3"/>
      <c r="B104" s="1"/>
      <c r="C104" s="1"/>
      <c r="D104" s="1"/>
      <c r="E104" s="62"/>
      <c r="F104" s="62"/>
      <c r="G104" s="3"/>
      <c r="H104" s="1"/>
      <c r="I104" s="1"/>
      <c r="J104" s="1"/>
      <c r="K104" s="59"/>
    </row>
    <row r="105" spans="1:11" x14ac:dyDescent="0.25">
      <c r="A105" s="80" t="s">
        <v>67</v>
      </c>
      <c r="B105" s="1"/>
      <c r="C105" s="1"/>
      <c r="D105" s="1"/>
      <c r="E105" s="62"/>
      <c r="F105" s="62"/>
      <c r="G105" s="3"/>
      <c r="H105" s="1"/>
      <c r="I105" s="1"/>
      <c r="J105" s="1"/>
      <c r="K105" s="59"/>
    </row>
    <row r="106" spans="1:11" x14ac:dyDescent="0.25">
      <c r="A106" s="80"/>
      <c r="B106" s="1"/>
      <c r="C106" s="1"/>
      <c r="D106" s="1"/>
      <c r="E106" s="62"/>
      <c r="F106" s="62"/>
      <c r="G106" s="3"/>
      <c r="H106" s="1"/>
      <c r="I106" s="1"/>
      <c r="J106" s="1"/>
      <c r="K106" s="59"/>
    </row>
    <row r="107" spans="1:11" x14ac:dyDescent="0.25">
      <c r="A107" s="81" t="s">
        <v>68</v>
      </c>
      <c r="B107" s="1"/>
      <c r="C107" s="1"/>
      <c r="D107" s="1"/>
      <c r="E107" s="62"/>
      <c r="F107" s="62"/>
      <c r="G107" s="3"/>
      <c r="H107" s="1"/>
      <c r="I107" s="1"/>
      <c r="J107" s="1"/>
      <c r="K107" s="59"/>
    </row>
    <row r="108" spans="1:11" x14ac:dyDescent="0.25">
      <c r="A108" s="82" t="s">
        <v>69</v>
      </c>
      <c r="B108" s="1"/>
      <c r="C108" s="1"/>
      <c r="D108" s="1"/>
      <c r="E108" s="62"/>
      <c r="F108" s="62"/>
      <c r="G108" s="3"/>
      <c r="H108" s="1"/>
      <c r="I108" s="1"/>
      <c r="J108" s="1"/>
      <c r="K108" s="59"/>
    </row>
    <row r="109" spans="1:11" x14ac:dyDescent="0.25">
      <c r="A109" s="83" t="s">
        <v>70</v>
      </c>
      <c r="B109" s="1"/>
      <c r="C109" s="1"/>
      <c r="D109" s="1"/>
      <c r="E109" s="22"/>
      <c r="F109" s="22"/>
      <c r="G109" s="3"/>
    </row>
    <row r="110" spans="1:11" x14ac:dyDescent="0.25">
      <c r="A110" s="83"/>
      <c r="B110" s="1"/>
      <c r="C110" s="1"/>
      <c r="D110" s="1"/>
      <c r="E110" s="22"/>
      <c r="F110" s="22"/>
      <c r="G110" s="3"/>
    </row>
    <row r="111" spans="1:11" x14ac:dyDescent="0.25">
      <c r="A111" s="82" t="s">
        <v>71</v>
      </c>
      <c r="B111" s="1"/>
      <c r="C111" s="1"/>
      <c r="D111" s="1"/>
      <c r="E111" s="1"/>
      <c r="F111" s="1"/>
    </row>
    <row r="112" spans="1:11" x14ac:dyDescent="0.25">
      <c r="A112" t="s">
        <v>72</v>
      </c>
      <c r="B112" s="1"/>
      <c r="C112" s="1"/>
      <c r="D112" s="1"/>
      <c r="E112" s="1"/>
      <c r="F112" s="1"/>
    </row>
  </sheetData>
  <hyperlinks>
    <hyperlink ref="A109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zoomScale="75" zoomScaleNormal="75" workbookViewId="0">
      <selection activeCell="G5" sqref="G5"/>
    </sheetView>
  </sheetViews>
  <sheetFormatPr defaultRowHeight="15" x14ac:dyDescent="0.25"/>
  <cols>
    <col min="1" max="1" width="41.28515625" customWidth="1"/>
    <col min="2" max="2" width="22.28515625" customWidth="1"/>
    <col min="3" max="3" width="11.28515625" customWidth="1"/>
    <col min="5" max="5" width="11.42578125" customWidth="1"/>
    <col min="6" max="6" width="3.140625" customWidth="1"/>
    <col min="7" max="7" width="45.140625" customWidth="1"/>
    <col min="8" max="8" width="20.42578125" customWidth="1"/>
    <col min="9" max="9" width="10.42578125" customWidth="1"/>
    <col min="11" max="11" width="11.42578125" customWidth="1"/>
    <col min="257" max="257" width="41.28515625" customWidth="1"/>
    <col min="258" max="258" width="22.28515625" customWidth="1"/>
    <col min="259" max="259" width="11.28515625" customWidth="1"/>
    <col min="261" max="261" width="11.42578125" customWidth="1"/>
    <col min="262" max="262" width="3.140625" customWidth="1"/>
    <col min="263" max="263" width="45.140625" customWidth="1"/>
    <col min="264" max="264" width="20.42578125" customWidth="1"/>
    <col min="265" max="265" width="10.42578125" customWidth="1"/>
    <col min="267" max="267" width="11.42578125" customWidth="1"/>
    <col min="513" max="513" width="41.28515625" customWidth="1"/>
    <col min="514" max="514" width="22.28515625" customWidth="1"/>
    <col min="515" max="515" width="11.28515625" customWidth="1"/>
    <col min="517" max="517" width="11.42578125" customWidth="1"/>
    <col min="518" max="518" width="3.140625" customWidth="1"/>
    <col min="519" max="519" width="45.140625" customWidth="1"/>
    <col min="520" max="520" width="20.42578125" customWidth="1"/>
    <col min="521" max="521" width="10.42578125" customWidth="1"/>
    <col min="523" max="523" width="11.42578125" customWidth="1"/>
    <col min="769" max="769" width="41.28515625" customWidth="1"/>
    <col min="770" max="770" width="22.28515625" customWidth="1"/>
    <col min="771" max="771" width="11.28515625" customWidth="1"/>
    <col min="773" max="773" width="11.42578125" customWidth="1"/>
    <col min="774" max="774" width="3.140625" customWidth="1"/>
    <col min="775" max="775" width="45.140625" customWidth="1"/>
    <col min="776" max="776" width="20.42578125" customWidth="1"/>
    <col min="777" max="777" width="10.42578125" customWidth="1"/>
    <col min="779" max="779" width="11.42578125" customWidth="1"/>
    <col min="1025" max="1025" width="41.28515625" customWidth="1"/>
    <col min="1026" max="1026" width="22.28515625" customWidth="1"/>
    <col min="1027" max="1027" width="11.28515625" customWidth="1"/>
    <col min="1029" max="1029" width="11.42578125" customWidth="1"/>
    <col min="1030" max="1030" width="3.140625" customWidth="1"/>
    <col min="1031" max="1031" width="45.140625" customWidth="1"/>
    <col min="1032" max="1032" width="20.42578125" customWidth="1"/>
    <col min="1033" max="1033" width="10.42578125" customWidth="1"/>
    <col min="1035" max="1035" width="11.42578125" customWidth="1"/>
    <col min="1281" max="1281" width="41.28515625" customWidth="1"/>
    <col min="1282" max="1282" width="22.28515625" customWidth="1"/>
    <col min="1283" max="1283" width="11.28515625" customWidth="1"/>
    <col min="1285" max="1285" width="11.42578125" customWidth="1"/>
    <col min="1286" max="1286" width="3.140625" customWidth="1"/>
    <col min="1287" max="1287" width="45.140625" customWidth="1"/>
    <col min="1288" max="1288" width="20.42578125" customWidth="1"/>
    <col min="1289" max="1289" width="10.42578125" customWidth="1"/>
    <col min="1291" max="1291" width="11.42578125" customWidth="1"/>
    <col min="1537" max="1537" width="41.28515625" customWidth="1"/>
    <col min="1538" max="1538" width="22.28515625" customWidth="1"/>
    <col min="1539" max="1539" width="11.28515625" customWidth="1"/>
    <col min="1541" max="1541" width="11.42578125" customWidth="1"/>
    <col min="1542" max="1542" width="3.140625" customWidth="1"/>
    <col min="1543" max="1543" width="45.140625" customWidth="1"/>
    <col min="1544" max="1544" width="20.42578125" customWidth="1"/>
    <col min="1545" max="1545" width="10.42578125" customWidth="1"/>
    <col min="1547" max="1547" width="11.42578125" customWidth="1"/>
    <col min="1793" max="1793" width="41.28515625" customWidth="1"/>
    <col min="1794" max="1794" width="22.28515625" customWidth="1"/>
    <col min="1795" max="1795" width="11.28515625" customWidth="1"/>
    <col min="1797" max="1797" width="11.42578125" customWidth="1"/>
    <col min="1798" max="1798" width="3.140625" customWidth="1"/>
    <col min="1799" max="1799" width="45.140625" customWidth="1"/>
    <col min="1800" max="1800" width="20.42578125" customWidth="1"/>
    <col min="1801" max="1801" width="10.42578125" customWidth="1"/>
    <col min="1803" max="1803" width="11.42578125" customWidth="1"/>
    <col min="2049" max="2049" width="41.28515625" customWidth="1"/>
    <col min="2050" max="2050" width="22.28515625" customWidth="1"/>
    <col min="2051" max="2051" width="11.28515625" customWidth="1"/>
    <col min="2053" max="2053" width="11.42578125" customWidth="1"/>
    <col min="2054" max="2054" width="3.140625" customWidth="1"/>
    <col min="2055" max="2055" width="45.140625" customWidth="1"/>
    <col min="2056" max="2056" width="20.42578125" customWidth="1"/>
    <col min="2057" max="2057" width="10.42578125" customWidth="1"/>
    <col min="2059" max="2059" width="11.42578125" customWidth="1"/>
    <col min="2305" max="2305" width="41.28515625" customWidth="1"/>
    <col min="2306" max="2306" width="22.28515625" customWidth="1"/>
    <col min="2307" max="2307" width="11.28515625" customWidth="1"/>
    <col min="2309" max="2309" width="11.42578125" customWidth="1"/>
    <col min="2310" max="2310" width="3.140625" customWidth="1"/>
    <col min="2311" max="2311" width="45.140625" customWidth="1"/>
    <col min="2312" max="2312" width="20.42578125" customWidth="1"/>
    <col min="2313" max="2313" width="10.42578125" customWidth="1"/>
    <col min="2315" max="2315" width="11.42578125" customWidth="1"/>
    <col min="2561" max="2561" width="41.28515625" customWidth="1"/>
    <col min="2562" max="2562" width="22.28515625" customWidth="1"/>
    <col min="2563" max="2563" width="11.28515625" customWidth="1"/>
    <col min="2565" max="2565" width="11.42578125" customWidth="1"/>
    <col min="2566" max="2566" width="3.140625" customWidth="1"/>
    <col min="2567" max="2567" width="45.140625" customWidth="1"/>
    <col min="2568" max="2568" width="20.42578125" customWidth="1"/>
    <col min="2569" max="2569" width="10.42578125" customWidth="1"/>
    <col min="2571" max="2571" width="11.42578125" customWidth="1"/>
    <col min="2817" max="2817" width="41.28515625" customWidth="1"/>
    <col min="2818" max="2818" width="22.28515625" customWidth="1"/>
    <col min="2819" max="2819" width="11.28515625" customWidth="1"/>
    <col min="2821" max="2821" width="11.42578125" customWidth="1"/>
    <col min="2822" max="2822" width="3.140625" customWidth="1"/>
    <col min="2823" max="2823" width="45.140625" customWidth="1"/>
    <col min="2824" max="2824" width="20.42578125" customWidth="1"/>
    <col min="2825" max="2825" width="10.42578125" customWidth="1"/>
    <col min="2827" max="2827" width="11.42578125" customWidth="1"/>
    <col min="3073" max="3073" width="41.28515625" customWidth="1"/>
    <col min="3074" max="3074" width="22.28515625" customWidth="1"/>
    <col min="3075" max="3075" width="11.28515625" customWidth="1"/>
    <col min="3077" max="3077" width="11.42578125" customWidth="1"/>
    <col min="3078" max="3078" width="3.140625" customWidth="1"/>
    <col min="3079" max="3079" width="45.140625" customWidth="1"/>
    <col min="3080" max="3080" width="20.42578125" customWidth="1"/>
    <col min="3081" max="3081" width="10.42578125" customWidth="1"/>
    <col min="3083" max="3083" width="11.42578125" customWidth="1"/>
    <col min="3329" max="3329" width="41.28515625" customWidth="1"/>
    <col min="3330" max="3330" width="22.28515625" customWidth="1"/>
    <col min="3331" max="3331" width="11.28515625" customWidth="1"/>
    <col min="3333" max="3333" width="11.42578125" customWidth="1"/>
    <col min="3334" max="3334" width="3.140625" customWidth="1"/>
    <col min="3335" max="3335" width="45.140625" customWidth="1"/>
    <col min="3336" max="3336" width="20.42578125" customWidth="1"/>
    <col min="3337" max="3337" width="10.42578125" customWidth="1"/>
    <col min="3339" max="3339" width="11.42578125" customWidth="1"/>
    <col min="3585" max="3585" width="41.28515625" customWidth="1"/>
    <col min="3586" max="3586" width="22.28515625" customWidth="1"/>
    <col min="3587" max="3587" width="11.28515625" customWidth="1"/>
    <col min="3589" max="3589" width="11.42578125" customWidth="1"/>
    <col min="3590" max="3590" width="3.140625" customWidth="1"/>
    <col min="3591" max="3591" width="45.140625" customWidth="1"/>
    <col min="3592" max="3592" width="20.42578125" customWidth="1"/>
    <col min="3593" max="3593" width="10.42578125" customWidth="1"/>
    <col min="3595" max="3595" width="11.42578125" customWidth="1"/>
    <col min="3841" max="3841" width="41.28515625" customWidth="1"/>
    <col min="3842" max="3842" width="22.28515625" customWidth="1"/>
    <col min="3843" max="3843" width="11.28515625" customWidth="1"/>
    <col min="3845" max="3845" width="11.42578125" customWidth="1"/>
    <col min="3846" max="3846" width="3.140625" customWidth="1"/>
    <col min="3847" max="3847" width="45.140625" customWidth="1"/>
    <col min="3848" max="3848" width="20.42578125" customWidth="1"/>
    <col min="3849" max="3849" width="10.42578125" customWidth="1"/>
    <col min="3851" max="3851" width="11.42578125" customWidth="1"/>
    <col min="4097" max="4097" width="41.28515625" customWidth="1"/>
    <col min="4098" max="4098" width="22.28515625" customWidth="1"/>
    <col min="4099" max="4099" width="11.28515625" customWidth="1"/>
    <col min="4101" max="4101" width="11.42578125" customWidth="1"/>
    <col min="4102" max="4102" width="3.140625" customWidth="1"/>
    <col min="4103" max="4103" width="45.140625" customWidth="1"/>
    <col min="4104" max="4104" width="20.42578125" customWidth="1"/>
    <col min="4105" max="4105" width="10.42578125" customWidth="1"/>
    <col min="4107" max="4107" width="11.42578125" customWidth="1"/>
    <col min="4353" max="4353" width="41.28515625" customWidth="1"/>
    <col min="4354" max="4354" width="22.28515625" customWidth="1"/>
    <col min="4355" max="4355" width="11.28515625" customWidth="1"/>
    <col min="4357" max="4357" width="11.42578125" customWidth="1"/>
    <col min="4358" max="4358" width="3.140625" customWidth="1"/>
    <col min="4359" max="4359" width="45.140625" customWidth="1"/>
    <col min="4360" max="4360" width="20.42578125" customWidth="1"/>
    <col min="4361" max="4361" width="10.42578125" customWidth="1"/>
    <col min="4363" max="4363" width="11.42578125" customWidth="1"/>
    <col min="4609" max="4609" width="41.28515625" customWidth="1"/>
    <col min="4610" max="4610" width="22.28515625" customWidth="1"/>
    <col min="4611" max="4611" width="11.28515625" customWidth="1"/>
    <col min="4613" max="4613" width="11.42578125" customWidth="1"/>
    <col min="4614" max="4614" width="3.140625" customWidth="1"/>
    <col min="4615" max="4615" width="45.140625" customWidth="1"/>
    <col min="4616" max="4616" width="20.42578125" customWidth="1"/>
    <col min="4617" max="4617" width="10.42578125" customWidth="1"/>
    <col min="4619" max="4619" width="11.42578125" customWidth="1"/>
    <col min="4865" max="4865" width="41.28515625" customWidth="1"/>
    <col min="4866" max="4866" width="22.28515625" customWidth="1"/>
    <col min="4867" max="4867" width="11.28515625" customWidth="1"/>
    <col min="4869" max="4869" width="11.42578125" customWidth="1"/>
    <col min="4870" max="4870" width="3.140625" customWidth="1"/>
    <col min="4871" max="4871" width="45.140625" customWidth="1"/>
    <col min="4872" max="4872" width="20.42578125" customWidth="1"/>
    <col min="4873" max="4873" width="10.42578125" customWidth="1"/>
    <col min="4875" max="4875" width="11.42578125" customWidth="1"/>
    <col min="5121" max="5121" width="41.28515625" customWidth="1"/>
    <col min="5122" max="5122" width="22.28515625" customWidth="1"/>
    <col min="5123" max="5123" width="11.28515625" customWidth="1"/>
    <col min="5125" max="5125" width="11.42578125" customWidth="1"/>
    <col min="5126" max="5126" width="3.140625" customWidth="1"/>
    <col min="5127" max="5127" width="45.140625" customWidth="1"/>
    <col min="5128" max="5128" width="20.42578125" customWidth="1"/>
    <col min="5129" max="5129" width="10.42578125" customWidth="1"/>
    <col min="5131" max="5131" width="11.42578125" customWidth="1"/>
    <col min="5377" max="5377" width="41.28515625" customWidth="1"/>
    <col min="5378" max="5378" width="22.28515625" customWidth="1"/>
    <col min="5379" max="5379" width="11.28515625" customWidth="1"/>
    <col min="5381" max="5381" width="11.42578125" customWidth="1"/>
    <col min="5382" max="5382" width="3.140625" customWidth="1"/>
    <col min="5383" max="5383" width="45.140625" customWidth="1"/>
    <col min="5384" max="5384" width="20.42578125" customWidth="1"/>
    <col min="5385" max="5385" width="10.42578125" customWidth="1"/>
    <col min="5387" max="5387" width="11.42578125" customWidth="1"/>
    <col min="5633" max="5633" width="41.28515625" customWidth="1"/>
    <col min="5634" max="5634" width="22.28515625" customWidth="1"/>
    <col min="5635" max="5635" width="11.28515625" customWidth="1"/>
    <col min="5637" max="5637" width="11.42578125" customWidth="1"/>
    <col min="5638" max="5638" width="3.140625" customWidth="1"/>
    <col min="5639" max="5639" width="45.140625" customWidth="1"/>
    <col min="5640" max="5640" width="20.42578125" customWidth="1"/>
    <col min="5641" max="5641" width="10.42578125" customWidth="1"/>
    <col min="5643" max="5643" width="11.42578125" customWidth="1"/>
    <col min="5889" max="5889" width="41.28515625" customWidth="1"/>
    <col min="5890" max="5890" width="22.28515625" customWidth="1"/>
    <col min="5891" max="5891" width="11.28515625" customWidth="1"/>
    <col min="5893" max="5893" width="11.42578125" customWidth="1"/>
    <col min="5894" max="5894" width="3.140625" customWidth="1"/>
    <col min="5895" max="5895" width="45.140625" customWidth="1"/>
    <col min="5896" max="5896" width="20.42578125" customWidth="1"/>
    <col min="5897" max="5897" width="10.42578125" customWidth="1"/>
    <col min="5899" max="5899" width="11.42578125" customWidth="1"/>
    <col min="6145" max="6145" width="41.28515625" customWidth="1"/>
    <col min="6146" max="6146" width="22.28515625" customWidth="1"/>
    <col min="6147" max="6147" width="11.28515625" customWidth="1"/>
    <col min="6149" max="6149" width="11.42578125" customWidth="1"/>
    <col min="6150" max="6150" width="3.140625" customWidth="1"/>
    <col min="6151" max="6151" width="45.140625" customWidth="1"/>
    <col min="6152" max="6152" width="20.42578125" customWidth="1"/>
    <col min="6153" max="6153" width="10.42578125" customWidth="1"/>
    <col min="6155" max="6155" width="11.42578125" customWidth="1"/>
    <col min="6401" max="6401" width="41.28515625" customWidth="1"/>
    <col min="6402" max="6402" width="22.28515625" customWidth="1"/>
    <col min="6403" max="6403" width="11.28515625" customWidth="1"/>
    <col min="6405" max="6405" width="11.42578125" customWidth="1"/>
    <col min="6406" max="6406" width="3.140625" customWidth="1"/>
    <col min="6407" max="6407" width="45.140625" customWidth="1"/>
    <col min="6408" max="6408" width="20.42578125" customWidth="1"/>
    <col min="6409" max="6409" width="10.42578125" customWidth="1"/>
    <col min="6411" max="6411" width="11.42578125" customWidth="1"/>
    <col min="6657" max="6657" width="41.28515625" customWidth="1"/>
    <col min="6658" max="6658" width="22.28515625" customWidth="1"/>
    <col min="6659" max="6659" width="11.28515625" customWidth="1"/>
    <col min="6661" max="6661" width="11.42578125" customWidth="1"/>
    <col min="6662" max="6662" width="3.140625" customWidth="1"/>
    <col min="6663" max="6663" width="45.140625" customWidth="1"/>
    <col min="6664" max="6664" width="20.42578125" customWidth="1"/>
    <col min="6665" max="6665" width="10.42578125" customWidth="1"/>
    <col min="6667" max="6667" width="11.42578125" customWidth="1"/>
    <col min="6913" max="6913" width="41.28515625" customWidth="1"/>
    <col min="6914" max="6914" width="22.28515625" customWidth="1"/>
    <col min="6915" max="6915" width="11.28515625" customWidth="1"/>
    <col min="6917" max="6917" width="11.42578125" customWidth="1"/>
    <col min="6918" max="6918" width="3.140625" customWidth="1"/>
    <col min="6919" max="6919" width="45.140625" customWidth="1"/>
    <col min="6920" max="6920" width="20.42578125" customWidth="1"/>
    <col min="6921" max="6921" width="10.42578125" customWidth="1"/>
    <col min="6923" max="6923" width="11.42578125" customWidth="1"/>
    <col min="7169" max="7169" width="41.28515625" customWidth="1"/>
    <col min="7170" max="7170" width="22.28515625" customWidth="1"/>
    <col min="7171" max="7171" width="11.28515625" customWidth="1"/>
    <col min="7173" max="7173" width="11.42578125" customWidth="1"/>
    <col min="7174" max="7174" width="3.140625" customWidth="1"/>
    <col min="7175" max="7175" width="45.140625" customWidth="1"/>
    <col min="7176" max="7176" width="20.42578125" customWidth="1"/>
    <col min="7177" max="7177" width="10.42578125" customWidth="1"/>
    <col min="7179" max="7179" width="11.42578125" customWidth="1"/>
    <col min="7425" max="7425" width="41.28515625" customWidth="1"/>
    <col min="7426" max="7426" width="22.28515625" customWidth="1"/>
    <col min="7427" max="7427" width="11.28515625" customWidth="1"/>
    <col min="7429" max="7429" width="11.42578125" customWidth="1"/>
    <col min="7430" max="7430" width="3.140625" customWidth="1"/>
    <col min="7431" max="7431" width="45.140625" customWidth="1"/>
    <col min="7432" max="7432" width="20.42578125" customWidth="1"/>
    <col min="7433" max="7433" width="10.42578125" customWidth="1"/>
    <col min="7435" max="7435" width="11.42578125" customWidth="1"/>
    <col min="7681" max="7681" width="41.28515625" customWidth="1"/>
    <col min="7682" max="7682" width="22.28515625" customWidth="1"/>
    <col min="7683" max="7683" width="11.28515625" customWidth="1"/>
    <col min="7685" max="7685" width="11.42578125" customWidth="1"/>
    <col min="7686" max="7686" width="3.140625" customWidth="1"/>
    <col min="7687" max="7687" width="45.140625" customWidth="1"/>
    <col min="7688" max="7688" width="20.42578125" customWidth="1"/>
    <col min="7689" max="7689" width="10.42578125" customWidth="1"/>
    <col min="7691" max="7691" width="11.42578125" customWidth="1"/>
    <col min="7937" max="7937" width="41.28515625" customWidth="1"/>
    <col min="7938" max="7938" width="22.28515625" customWidth="1"/>
    <col min="7939" max="7939" width="11.28515625" customWidth="1"/>
    <col min="7941" max="7941" width="11.42578125" customWidth="1"/>
    <col min="7942" max="7942" width="3.140625" customWidth="1"/>
    <col min="7943" max="7943" width="45.140625" customWidth="1"/>
    <col min="7944" max="7944" width="20.42578125" customWidth="1"/>
    <col min="7945" max="7945" width="10.42578125" customWidth="1"/>
    <col min="7947" max="7947" width="11.42578125" customWidth="1"/>
    <col min="8193" max="8193" width="41.28515625" customWidth="1"/>
    <col min="8194" max="8194" width="22.28515625" customWidth="1"/>
    <col min="8195" max="8195" width="11.28515625" customWidth="1"/>
    <col min="8197" max="8197" width="11.42578125" customWidth="1"/>
    <col min="8198" max="8198" width="3.140625" customWidth="1"/>
    <col min="8199" max="8199" width="45.140625" customWidth="1"/>
    <col min="8200" max="8200" width="20.42578125" customWidth="1"/>
    <col min="8201" max="8201" width="10.42578125" customWidth="1"/>
    <col min="8203" max="8203" width="11.42578125" customWidth="1"/>
    <col min="8449" max="8449" width="41.28515625" customWidth="1"/>
    <col min="8450" max="8450" width="22.28515625" customWidth="1"/>
    <col min="8451" max="8451" width="11.28515625" customWidth="1"/>
    <col min="8453" max="8453" width="11.42578125" customWidth="1"/>
    <col min="8454" max="8454" width="3.140625" customWidth="1"/>
    <col min="8455" max="8455" width="45.140625" customWidth="1"/>
    <col min="8456" max="8456" width="20.42578125" customWidth="1"/>
    <col min="8457" max="8457" width="10.42578125" customWidth="1"/>
    <col min="8459" max="8459" width="11.42578125" customWidth="1"/>
    <col min="8705" max="8705" width="41.28515625" customWidth="1"/>
    <col min="8706" max="8706" width="22.28515625" customWidth="1"/>
    <col min="8707" max="8707" width="11.28515625" customWidth="1"/>
    <col min="8709" max="8709" width="11.42578125" customWidth="1"/>
    <col min="8710" max="8710" width="3.140625" customWidth="1"/>
    <col min="8711" max="8711" width="45.140625" customWidth="1"/>
    <col min="8712" max="8712" width="20.42578125" customWidth="1"/>
    <col min="8713" max="8713" width="10.42578125" customWidth="1"/>
    <col min="8715" max="8715" width="11.42578125" customWidth="1"/>
    <col min="8961" max="8961" width="41.28515625" customWidth="1"/>
    <col min="8962" max="8962" width="22.28515625" customWidth="1"/>
    <col min="8963" max="8963" width="11.28515625" customWidth="1"/>
    <col min="8965" max="8965" width="11.42578125" customWidth="1"/>
    <col min="8966" max="8966" width="3.140625" customWidth="1"/>
    <col min="8967" max="8967" width="45.140625" customWidth="1"/>
    <col min="8968" max="8968" width="20.42578125" customWidth="1"/>
    <col min="8969" max="8969" width="10.42578125" customWidth="1"/>
    <col min="8971" max="8971" width="11.42578125" customWidth="1"/>
    <col min="9217" max="9217" width="41.28515625" customWidth="1"/>
    <col min="9218" max="9218" width="22.28515625" customWidth="1"/>
    <col min="9219" max="9219" width="11.28515625" customWidth="1"/>
    <col min="9221" max="9221" width="11.42578125" customWidth="1"/>
    <col min="9222" max="9222" width="3.140625" customWidth="1"/>
    <col min="9223" max="9223" width="45.140625" customWidth="1"/>
    <col min="9224" max="9224" width="20.42578125" customWidth="1"/>
    <col min="9225" max="9225" width="10.42578125" customWidth="1"/>
    <col min="9227" max="9227" width="11.42578125" customWidth="1"/>
    <col min="9473" max="9473" width="41.28515625" customWidth="1"/>
    <col min="9474" max="9474" width="22.28515625" customWidth="1"/>
    <col min="9475" max="9475" width="11.28515625" customWidth="1"/>
    <col min="9477" max="9477" width="11.42578125" customWidth="1"/>
    <col min="9478" max="9478" width="3.140625" customWidth="1"/>
    <col min="9479" max="9479" width="45.140625" customWidth="1"/>
    <col min="9480" max="9480" width="20.42578125" customWidth="1"/>
    <col min="9481" max="9481" width="10.42578125" customWidth="1"/>
    <col min="9483" max="9483" width="11.42578125" customWidth="1"/>
    <col min="9729" max="9729" width="41.28515625" customWidth="1"/>
    <col min="9730" max="9730" width="22.28515625" customWidth="1"/>
    <col min="9731" max="9731" width="11.28515625" customWidth="1"/>
    <col min="9733" max="9733" width="11.42578125" customWidth="1"/>
    <col min="9734" max="9734" width="3.140625" customWidth="1"/>
    <col min="9735" max="9735" width="45.140625" customWidth="1"/>
    <col min="9736" max="9736" width="20.42578125" customWidth="1"/>
    <col min="9737" max="9737" width="10.42578125" customWidth="1"/>
    <col min="9739" max="9739" width="11.42578125" customWidth="1"/>
    <col min="9985" max="9985" width="41.28515625" customWidth="1"/>
    <col min="9986" max="9986" width="22.28515625" customWidth="1"/>
    <col min="9987" max="9987" width="11.28515625" customWidth="1"/>
    <col min="9989" max="9989" width="11.42578125" customWidth="1"/>
    <col min="9990" max="9990" width="3.140625" customWidth="1"/>
    <col min="9991" max="9991" width="45.140625" customWidth="1"/>
    <col min="9992" max="9992" width="20.42578125" customWidth="1"/>
    <col min="9993" max="9993" width="10.42578125" customWidth="1"/>
    <col min="9995" max="9995" width="11.42578125" customWidth="1"/>
    <col min="10241" max="10241" width="41.28515625" customWidth="1"/>
    <col min="10242" max="10242" width="22.28515625" customWidth="1"/>
    <col min="10243" max="10243" width="11.28515625" customWidth="1"/>
    <col min="10245" max="10245" width="11.42578125" customWidth="1"/>
    <col min="10246" max="10246" width="3.140625" customWidth="1"/>
    <col min="10247" max="10247" width="45.140625" customWidth="1"/>
    <col min="10248" max="10248" width="20.42578125" customWidth="1"/>
    <col min="10249" max="10249" width="10.42578125" customWidth="1"/>
    <col min="10251" max="10251" width="11.42578125" customWidth="1"/>
    <col min="10497" max="10497" width="41.28515625" customWidth="1"/>
    <col min="10498" max="10498" width="22.28515625" customWidth="1"/>
    <col min="10499" max="10499" width="11.28515625" customWidth="1"/>
    <col min="10501" max="10501" width="11.42578125" customWidth="1"/>
    <col min="10502" max="10502" width="3.140625" customWidth="1"/>
    <col min="10503" max="10503" width="45.140625" customWidth="1"/>
    <col min="10504" max="10504" width="20.42578125" customWidth="1"/>
    <col min="10505" max="10505" width="10.42578125" customWidth="1"/>
    <col min="10507" max="10507" width="11.42578125" customWidth="1"/>
    <col min="10753" max="10753" width="41.28515625" customWidth="1"/>
    <col min="10754" max="10754" width="22.28515625" customWidth="1"/>
    <col min="10755" max="10755" width="11.28515625" customWidth="1"/>
    <col min="10757" max="10757" width="11.42578125" customWidth="1"/>
    <col min="10758" max="10758" width="3.140625" customWidth="1"/>
    <col min="10759" max="10759" width="45.140625" customWidth="1"/>
    <col min="10760" max="10760" width="20.42578125" customWidth="1"/>
    <col min="10761" max="10761" width="10.42578125" customWidth="1"/>
    <col min="10763" max="10763" width="11.42578125" customWidth="1"/>
    <col min="11009" max="11009" width="41.28515625" customWidth="1"/>
    <col min="11010" max="11010" width="22.28515625" customWidth="1"/>
    <col min="11011" max="11011" width="11.28515625" customWidth="1"/>
    <col min="11013" max="11013" width="11.42578125" customWidth="1"/>
    <col min="11014" max="11014" width="3.140625" customWidth="1"/>
    <col min="11015" max="11015" width="45.140625" customWidth="1"/>
    <col min="11016" max="11016" width="20.42578125" customWidth="1"/>
    <col min="11017" max="11017" width="10.42578125" customWidth="1"/>
    <col min="11019" max="11019" width="11.42578125" customWidth="1"/>
    <col min="11265" max="11265" width="41.28515625" customWidth="1"/>
    <col min="11266" max="11266" width="22.28515625" customWidth="1"/>
    <col min="11267" max="11267" width="11.28515625" customWidth="1"/>
    <col min="11269" max="11269" width="11.42578125" customWidth="1"/>
    <col min="11270" max="11270" width="3.140625" customWidth="1"/>
    <col min="11271" max="11271" width="45.140625" customWidth="1"/>
    <col min="11272" max="11272" width="20.42578125" customWidth="1"/>
    <col min="11273" max="11273" width="10.42578125" customWidth="1"/>
    <col min="11275" max="11275" width="11.42578125" customWidth="1"/>
    <col min="11521" max="11521" width="41.28515625" customWidth="1"/>
    <col min="11522" max="11522" width="22.28515625" customWidth="1"/>
    <col min="11523" max="11523" width="11.28515625" customWidth="1"/>
    <col min="11525" max="11525" width="11.42578125" customWidth="1"/>
    <col min="11526" max="11526" width="3.140625" customWidth="1"/>
    <col min="11527" max="11527" width="45.140625" customWidth="1"/>
    <col min="11528" max="11528" width="20.42578125" customWidth="1"/>
    <col min="11529" max="11529" width="10.42578125" customWidth="1"/>
    <col min="11531" max="11531" width="11.42578125" customWidth="1"/>
    <col min="11777" max="11777" width="41.28515625" customWidth="1"/>
    <col min="11778" max="11778" width="22.28515625" customWidth="1"/>
    <col min="11779" max="11779" width="11.28515625" customWidth="1"/>
    <col min="11781" max="11781" width="11.42578125" customWidth="1"/>
    <col min="11782" max="11782" width="3.140625" customWidth="1"/>
    <col min="11783" max="11783" width="45.140625" customWidth="1"/>
    <col min="11784" max="11784" width="20.42578125" customWidth="1"/>
    <col min="11785" max="11785" width="10.42578125" customWidth="1"/>
    <col min="11787" max="11787" width="11.42578125" customWidth="1"/>
    <col min="12033" max="12033" width="41.28515625" customWidth="1"/>
    <col min="12034" max="12034" width="22.28515625" customWidth="1"/>
    <col min="12035" max="12035" width="11.28515625" customWidth="1"/>
    <col min="12037" max="12037" width="11.42578125" customWidth="1"/>
    <col min="12038" max="12038" width="3.140625" customWidth="1"/>
    <col min="12039" max="12039" width="45.140625" customWidth="1"/>
    <col min="12040" max="12040" width="20.42578125" customWidth="1"/>
    <col min="12041" max="12041" width="10.42578125" customWidth="1"/>
    <col min="12043" max="12043" width="11.42578125" customWidth="1"/>
    <col min="12289" max="12289" width="41.28515625" customWidth="1"/>
    <col min="12290" max="12290" width="22.28515625" customWidth="1"/>
    <col min="12291" max="12291" width="11.28515625" customWidth="1"/>
    <col min="12293" max="12293" width="11.42578125" customWidth="1"/>
    <col min="12294" max="12294" width="3.140625" customWidth="1"/>
    <col min="12295" max="12295" width="45.140625" customWidth="1"/>
    <col min="12296" max="12296" width="20.42578125" customWidth="1"/>
    <col min="12297" max="12297" width="10.42578125" customWidth="1"/>
    <col min="12299" max="12299" width="11.42578125" customWidth="1"/>
    <col min="12545" max="12545" width="41.28515625" customWidth="1"/>
    <col min="12546" max="12546" width="22.28515625" customWidth="1"/>
    <col min="12547" max="12547" width="11.28515625" customWidth="1"/>
    <col min="12549" max="12549" width="11.42578125" customWidth="1"/>
    <col min="12550" max="12550" width="3.140625" customWidth="1"/>
    <col min="12551" max="12551" width="45.140625" customWidth="1"/>
    <col min="12552" max="12552" width="20.42578125" customWidth="1"/>
    <col min="12553" max="12553" width="10.42578125" customWidth="1"/>
    <col min="12555" max="12555" width="11.42578125" customWidth="1"/>
    <col min="12801" max="12801" width="41.28515625" customWidth="1"/>
    <col min="12802" max="12802" width="22.28515625" customWidth="1"/>
    <col min="12803" max="12803" width="11.28515625" customWidth="1"/>
    <col min="12805" max="12805" width="11.42578125" customWidth="1"/>
    <col min="12806" max="12806" width="3.140625" customWidth="1"/>
    <col min="12807" max="12807" width="45.140625" customWidth="1"/>
    <col min="12808" max="12808" width="20.42578125" customWidth="1"/>
    <col min="12809" max="12809" width="10.42578125" customWidth="1"/>
    <col min="12811" max="12811" width="11.42578125" customWidth="1"/>
    <col min="13057" max="13057" width="41.28515625" customWidth="1"/>
    <col min="13058" max="13058" width="22.28515625" customWidth="1"/>
    <col min="13059" max="13059" width="11.28515625" customWidth="1"/>
    <col min="13061" max="13061" width="11.42578125" customWidth="1"/>
    <col min="13062" max="13062" width="3.140625" customWidth="1"/>
    <col min="13063" max="13063" width="45.140625" customWidth="1"/>
    <col min="13064" max="13064" width="20.42578125" customWidth="1"/>
    <col min="13065" max="13065" width="10.42578125" customWidth="1"/>
    <col min="13067" max="13067" width="11.42578125" customWidth="1"/>
    <col min="13313" max="13313" width="41.28515625" customWidth="1"/>
    <col min="13314" max="13314" width="22.28515625" customWidth="1"/>
    <col min="13315" max="13315" width="11.28515625" customWidth="1"/>
    <col min="13317" max="13317" width="11.42578125" customWidth="1"/>
    <col min="13318" max="13318" width="3.140625" customWidth="1"/>
    <col min="13319" max="13319" width="45.140625" customWidth="1"/>
    <col min="13320" max="13320" width="20.42578125" customWidth="1"/>
    <col min="13321" max="13321" width="10.42578125" customWidth="1"/>
    <col min="13323" max="13323" width="11.42578125" customWidth="1"/>
    <col min="13569" max="13569" width="41.28515625" customWidth="1"/>
    <col min="13570" max="13570" width="22.28515625" customWidth="1"/>
    <col min="13571" max="13571" width="11.28515625" customWidth="1"/>
    <col min="13573" max="13573" width="11.42578125" customWidth="1"/>
    <col min="13574" max="13574" width="3.140625" customWidth="1"/>
    <col min="13575" max="13575" width="45.140625" customWidth="1"/>
    <col min="13576" max="13576" width="20.42578125" customWidth="1"/>
    <col min="13577" max="13577" width="10.42578125" customWidth="1"/>
    <col min="13579" max="13579" width="11.42578125" customWidth="1"/>
    <col min="13825" max="13825" width="41.28515625" customWidth="1"/>
    <col min="13826" max="13826" width="22.28515625" customWidth="1"/>
    <col min="13827" max="13827" width="11.28515625" customWidth="1"/>
    <col min="13829" max="13829" width="11.42578125" customWidth="1"/>
    <col min="13830" max="13830" width="3.140625" customWidth="1"/>
    <col min="13831" max="13831" width="45.140625" customWidth="1"/>
    <col min="13832" max="13832" width="20.42578125" customWidth="1"/>
    <col min="13833" max="13833" width="10.42578125" customWidth="1"/>
    <col min="13835" max="13835" width="11.42578125" customWidth="1"/>
    <col min="14081" max="14081" width="41.28515625" customWidth="1"/>
    <col min="14082" max="14082" width="22.28515625" customWidth="1"/>
    <col min="14083" max="14083" width="11.28515625" customWidth="1"/>
    <col min="14085" max="14085" width="11.42578125" customWidth="1"/>
    <col min="14086" max="14086" width="3.140625" customWidth="1"/>
    <col min="14087" max="14087" width="45.140625" customWidth="1"/>
    <col min="14088" max="14088" width="20.42578125" customWidth="1"/>
    <col min="14089" max="14089" width="10.42578125" customWidth="1"/>
    <col min="14091" max="14091" width="11.42578125" customWidth="1"/>
    <col min="14337" max="14337" width="41.28515625" customWidth="1"/>
    <col min="14338" max="14338" width="22.28515625" customWidth="1"/>
    <col min="14339" max="14339" width="11.28515625" customWidth="1"/>
    <col min="14341" max="14341" width="11.42578125" customWidth="1"/>
    <col min="14342" max="14342" width="3.140625" customWidth="1"/>
    <col min="14343" max="14343" width="45.140625" customWidth="1"/>
    <col min="14344" max="14344" width="20.42578125" customWidth="1"/>
    <col min="14345" max="14345" width="10.42578125" customWidth="1"/>
    <col min="14347" max="14347" width="11.42578125" customWidth="1"/>
    <col min="14593" max="14593" width="41.28515625" customWidth="1"/>
    <col min="14594" max="14594" width="22.28515625" customWidth="1"/>
    <col min="14595" max="14595" width="11.28515625" customWidth="1"/>
    <col min="14597" max="14597" width="11.42578125" customWidth="1"/>
    <col min="14598" max="14598" width="3.140625" customWidth="1"/>
    <col min="14599" max="14599" width="45.140625" customWidth="1"/>
    <col min="14600" max="14600" width="20.42578125" customWidth="1"/>
    <col min="14601" max="14601" width="10.42578125" customWidth="1"/>
    <col min="14603" max="14603" width="11.42578125" customWidth="1"/>
    <col min="14849" max="14849" width="41.28515625" customWidth="1"/>
    <col min="14850" max="14850" width="22.28515625" customWidth="1"/>
    <col min="14851" max="14851" width="11.28515625" customWidth="1"/>
    <col min="14853" max="14853" width="11.42578125" customWidth="1"/>
    <col min="14854" max="14854" width="3.140625" customWidth="1"/>
    <col min="14855" max="14855" width="45.140625" customWidth="1"/>
    <col min="14856" max="14856" width="20.42578125" customWidth="1"/>
    <col min="14857" max="14857" width="10.42578125" customWidth="1"/>
    <col min="14859" max="14859" width="11.42578125" customWidth="1"/>
    <col min="15105" max="15105" width="41.28515625" customWidth="1"/>
    <col min="15106" max="15106" width="22.28515625" customWidth="1"/>
    <col min="15107" max="15107" width="11.28515625" customWidth="1"/>
    <col min="15109" max="15109" width="11.42578125" customWidth="1"/>
    <col min="15110" max="15110" width="3.140625" customWidth="1"/>
    <col min="15111" max="15111" width="45.140625" customWidth="1"/>
    <col min="15112" max="15112" width="20.42578125" customWidth="1"/>
    <col min="15113" max="15113" width="10.42578125" customWidth="1"/>
    <col min="15115" max="15115" width="11.42578125" customWidth="1"/>
    <col min="15361" max="15361" width="41.28515625" customWidth="1"/>
    <col min="15362" max="15362" width="22.28515625" customWidth="1"/>
    <col min="15363" max="15363" width="11.28515625" customWidth="1"/>
    <col min="15365" max="15365" width="11.42578125" customWidth="1"/>
    <col min="15366" max="15366" width="3.140625" customWidth="1"/>
    <col min="15367" max="15367" width="45.140625" customWidth="1"/>
    <col min="15368" max="15368" width="20.42578125" customWidth="1"/>
    <col min="15369" max="15369" width="10.42578125" customWidth="1"/>
    <col min="15371" max="15371" width="11.42578125" customWidth="1"/>
    <col min="15617" max="15617" width="41.28515625" customWidth="1"/>
    <col min="15618" max="15618" width="22.28515625" customWidth="1"/>
    <col min="15619" max="15619" width="11.28515625" customWidth="1"/>
    <col min="15621" max="15621" width="11.42578125" customWidth="1"/>
    <col min="15622" max="15622" width="3.140625" customWidth="1"/>
    <col min="15623" max="15623" width="45.140625" customWidth="1"/>
    <col min="15624" max="15624" width="20.42578125" customWidth="1"/>
    <col min="15625" max="15625" width="10.42578125" customWidth="1"/>
    <col min="15627" max="15627" width="11.42578125" customWidth="1"/>
    <col min="15873" max="15873" width="41.28515625" customWidth="1"/>
    <col min="15874" max="15874" width="22.28515625" customWidth="1"/>
    <col min="15875" max="15875" width="11.28515625" customWidth="1"/>
    <col min="15877" max="15877" width="11.42578125" customWidth="1"/>
    <col min="15878" max="15878" width="3.140625" customWidth="1"/>
    <col min="15879" max="15879" width="45.140625" customWidth="1"/>
    <col min="15880" max="15880" width="20.42578125" customWidth="1"/>
    <col min="15881" max="15881" width="10.42578125" customWidth="1"/>
    <col min="15883" max="15883" width="11.42578125" customWidth="1"/>
    <col min="16129" max="16129" width="41.28515625" customWidth="1"/>
    <col min="16130" max="16130" width="22.28515625" customWidth="1"/>
    <col min="16131" max="16131" width="11.28515625" customWidth="1"/>
    <col min="16133" max="16133" width="11.42578125" customWidth="1"/>
    <col min="16134" max="16134" width="3.140625" customWidth="1"/>
    <col min="16135" max="16135" width="45.140625" customWidth="1"/>
    <col min="16136" max="16136" width="20.42578125" customWidth="1"/>
    <col min="16137" max="16137" width="10.42578125" customWidth="1"/>
    <col min="16139" max="16139" width="11.42578125" customWidth="1"/>
  </cols>
  <sheetData>
    <row r="1" spans="1:11" x14ac:dyDescent="0.25">
      <c r="B1" s="1"/>
      <c r="C1" s="1"/>
      <c r="D1" s="1"/>
      <c r="E1" s="1"/>
      <c r="F1" s="1"/>
    </row>
    <row r="2" spans="1:11" x14ac:dyDescent="0.25">
      <c r="B2" s="1"/>
      <c r="C2" s="1"/>
      <c r="D2" s="1"/>
      <c r="E2" s="1"/>
      <c r="F2" s="1"/>
    </row>
    <row r="3" spans="1:11" x14ac:dyDescent="0.25">
      <c r="B3" s="1"/>
      <c r="C3" s="1"/>
      <c r="D3" s="1"/>
      <c r="E3" s="1"/>
      <c r="F3" s="1"/>
    </row>
    <row r="4" spans="1:11" x14ac:dyDescent="0.25">
      <c r="B4" s="1"/>
      <c r="C4" s="1"/>
      <c r="D4" s="1"/>
      <c r="E4" s="1"/>
      <c r="F4" s="1"/>
    </row>
    <row r="5" spans="1:11" x14ac:dyDescent="0.25">
      <c r="B5" s="1"/>
      <c r="C5" s="1"/>
      <c r="D5" s="1"/>
      <c r="E5" s="1"/>
      <c r="F5" s="1"/>
    </row>
    <row r="6" spans="1:11" x14ac:dyDescent="0.25">
      <c r="B6" s="1"/>
      <c r="C6" s="1"/>
      <c r="D6" s="1"/>
      <c r="E6" s="1"/>
      <c r="F6" s="1"/>
    </row>
    <row r="7" spans="1:11" ht="18" x14ac:dyDescent="0.25">
      <c r="A7" s="2" t="s">
        <v>78</v>
      </c>
      <c r="B7" s="1"/>
      <c r="C7" s="1"/>
      <c r="D7" s="1"/>
      <c r="E7" s="1"/>
      <c r="F7" s="1"/>
      <c r="G7" s="3"/>
    </row>
    <row r="8" spans="1:11" x14ac:dyDescent="0.25">
      <c r="A8" s="3"/>
      <c r="B8" s="1"/>
      <c r="C8" s="1"/>
      <c r="D8" s="1"/>
      <c r="E8" s="1"/>
      <c r="F8" s="1"/>
      <c r="G8" s="3"/>
    </row>
    <row r="9" spans="1:11" x14ac:dyDescent="0.25">
      <c r="A9" s="3"/>
      <c r="B9" s="1"/>
      <c r="C9" s="1"/>
      <c r="D9" s="1"/>
      <c r="E9" s="1"/>
      <c r="F9" s="1"/>
      <c r="G9" s="3"/>
    </row>
    <row r="10" spans="1:11" ht="15.75" x14ac:dyDescent="0.25">
      <c r="A10" s="4" t="s">
        <v>0</v>
      </c>
      <c r="B10" s="5"/>
      <c r="C10" s="1"/>
      <c r="D10" s="1"/>
      <c r="E10" s="1"/>
      <c r="F10" s="1"/>
      <c r="G10" s="6"/>
    </row>
    <row r="11" spans="1:11" x14ac:dyDescent="0.25">
      <c r="A11" s="6"/>
      <c r="B11" s="1"/>
      <c r="C11" s="1"/>
      <c r="D11" s="1"/>
      <c r="E11" s="1"/>
      <c r="F11" s="1"/>
      <c r="G11" s="6"/>
    </row>
    <row r="12" spans="1:11" ht="15.75" x14ac:dyDescent="0.25">
      <c r="A12" s="7" t="s">
        <v>1</v>
      </c>
      <c r="B12" s="1"/>
      <c r="C12" s="1"/>
      <c r="D12" s="1"/>
      <c r="E12" s="1"/>
      <c r="F12" s="8"/>
      <c r="G12" s="7" t="s">
        <v>2</v>
      </c>
    </row>
    <row r="13" spans="1:11" x14ac:dyDescent="0.25">
      <c r="A13" s="6"/>
      <c r="B13" s="1"/>
      <c r="C13" s="1"/>
      <c r="D13" s="1"/>
      <c r="E13" s="1"/>
      <c r="F13" s="8"/>
      <c r="G13" s="6"/>
    </row>
    <row r="14" spans="1:11" x14ac:dyDescent="0.25">
      <c r="A14" s="9"/>
      <c r="B14" s="10" t="s">
        <v>3</v>
      </c>
      <c r="C14" s="10" t="s">
        <v>4</v>
      </c>
      <c r="D14" s="10" t="s">
        <v>5</v>
      </c>
      <c r="E14" s="11" t="s">
        <v>6</v>
      </c>
      <c r="F14" s="8"/>
      <c r="G14" s="12"/>
      <c r="H14" s="13" t="s">
        <v>3</v>
      </c>
      <c r="I14" s="13" t="s">
        <v>4</v>
      </c>
      <c r="J14" s="13" t="s">
        <v>5</v>
      </c>
      <c r="K14" s="13" t="s">
        <v>6</v>
      </c>
    </row>
    <row r="15" spans="1:11" ht="15.75" thickBot="1" x14ac:dyDescent="0.3">
      <c r="A15" s="14"/>
      <c r="B15" s="15"/>
      <c r="C15" s="15"/>
      <c r="D15" s="15" t="s">
        <v>7</v>
      </c>
      <c r="E15" s="16" t="s">
        <v>8</v>
      </c>
      <c r="F15" s="8"/>
      <c r="G15" s="17"/>
      <c r="H15" s="15"/>
      <c r="I15" s="15"/>
      <c r="J15" s="15" t="s">
        <v>7</v>
      </c>
      <c r="K15" s="15" t="s">
        <v>8</v>
      </c>
    </row>
    <row r="16" spans="1:11" x14ac:dyDescent="0.25">
      <c r="B16" s="1"/>
      <c r="C16" s="1"/>
      <c r="D16" s="1"/>
      <c r="E16" s="18"/>
      <c r="F16" s="8"/>
      <c r="G16" s="12"/>
      <c r="H16" s="1"/>
      <c r="I16" s="1"/>
      <c r="J16" s="1"/>
      <c r="K16" s="1"/>
    </row>
    <row r="17" spans="1:11" x14ac:dyDescent="0.25">
      <c r="A17" s="19" t="s">
        <v>9</v>
      </c>
      <c r="B17" s="1"/>
      <c r="C17" s="1"/>
      <c r="D17" s="1"/>
      <c r="E17" s="18"/>
      <c r="F17" s="20"/>
      <c r="G17" s="21" t="s">
        <v>9</v>
      </c>
      <c r="H17" s="1"/>
      <c r="I17" s="1"/>
      <c r="J17" s="1"/>
      <c r="K17" s="1"/>
    </row>
    <row r="18" spans="1:11" x14ac:dyDescent="0.25">
      <c r="B18" s="1"/>
      <c r="C18" s="1"/>
      <c r="D18" s="1"/>
      <c r="E18" s="18"/>
      <c r="F18" s="20"/>
      <c r="G18" s="12"/>
      <c r="H18" s="1"/>
      <c r="I18" s="1"/>
      <c r="J18" s="1"/>
      <c r="K18" s="1"/>
    </row>
    <row r="19" spans="1:11" x14ac:dyDescent="0.25">
      <c r="A19" t="s">
        <v>86</v>
      </c>
      <c r="B19" s="1" t="s">
        <v>11</v>
      </c>
      <c r="C19" s="22">
        <v>5</v>
      </c>
      <c r="D19" s="87">
        <v>120</v>
      </c>
      <c r="E19" s="24">
        <f>(C19*D19)</f>
        <v>600</v>
      </c>
      <c r="F19" s="20"/>
      <c r="G19" s="12" t="s">
        <v>86</v>
      </c>
      <c r="H19" s="1" t="s">
        <v>11</v>
      </c>
      <c r="I19" s="25"/>
      <c r="J19" s="25"/>
      <c r="K19" s="22">
        <f>(I19*J19)</f>
        <v>0</v>
      </c>
    </row>
    <row r="20" spans="1:11" x14ac:dyDescent="0.25">
      <c r="B20" s="1"/>
      <c r="C20" s="22"/>
      <c r="D20" s="22"/>
      <c r="E20" s="24"/>
      <c r="F20" s="8"/>
      <c r="G20" s="12"/>
      <c r="H20" s="1"/>
      <c r="I20" s="22"/>
      <c r="J20" s="22"/>
      <c r="K20" s="22"/>
    </row>
    <row r="21" spans="1:11" x14ac:dyDescent="0.25">
      <c r="B21" s="1"/>
      <c r="C21" s="22"/>
      <c r="D21" s="26" t="s">
        <v>12</v>
      </c>
      <c r="E21" s="24">
        <f>SUM(E19:E19)</f>
        <v>600</v>
      </c>
      <c r="F21" s="8"/>
      <c r="G21" s="12"/>
      <c r="H21" s="1"/>
      <c r="I21" s="22"/>
      <c r="J21" s="26" t="s">
        <v>12</v>
      </c>
      <c r="K21" s="22">
        <f>SUM(K19:K19)</f>
        <v>0</v>
      </c>
    </row>
    <row r="22" spans="1:11" x14ac:dyDescent="0.25">
      <c r="B22" s="1"/>
      <c r="C22" s="1"/>
      <c r="D22" s="1"/>
      <c r="E22" s="18"/>
      <c r="F22" s="8"/>
      <c r="G22" s="12"/>
      <c r="H22" s="1"/>
      <c r="I22" s="1"/>
      <c r="J22" s="1"/>
      <c r="K22" s="1"/>
    </row>
    <row r="23" spans="1:11" x14ac:dyDescent="0.25">
      <c r="A23" s="19" t="s">
        <v>13</v>
      </c>
      <c r="B23" s="1"/>
      <c r="C23" s="1"/>
      <c r="D23" s="1"/>
      <c r="E23" s="18"/>
      <c r="F23" s="8"/>
      <c r="G23" s="21" t="s">
        <v>13</v>
      </c>
      <c r="H23" s="1"/>
      <c r="I23" s="1"/>
      <c r="J23" s="1"/>
      <c r="K23" s="1"/>
    </row>
    <row r="24" spans="1:11" x14ac:dyDescent="0.25">
      <c r="A24" s="19"/>
      <c r="B24" s="1"/>
      <c r="C24" s="1"/>
      <c r="D24" s="1"/>
      <c r="E24" s="18"/>
      <c r="F24" s="8"/>
      <c r="G24" s="21"/>
      <c r="H24" s="1"/>
      <c r="I24" s="1"/>
      <c r="J24" s="1"/>
      <c r="K24" s="1"/>
    </row>
    <row r="25" spans="1:11" x14ac:dyDescent="0.25">
      <c r="A25" s="3" t="s">
        <v>14</v>
      </c>
      <c r="B25" s="1"/>
      <c r="C25" s="1"/>
      <c r="D25" s="1"/>
      <c r="E25" s="18"/>
      <c r="F25" s="20"/>
      <c r="G25" s="27" t="s">
        <v>14</v>
      </c>
      <c r="H25" s="1"/>
      <c r="I25" s="1"/>
      <c r="J25" s="1"/>
      <c r="K25" s="1"/>
    </row>
    <row r="26" spans="1:11" x14ac:dyDescent="0.25">
      <c r="A26" s="3"/>
      <c r="B26" s="1"/>
      <c r="C26" s="1"/>
      <c r="D26" s="1"/>
      <c r="E26" s="18"/>
      <c r="F26" s="20"/>
      <c r="G26" s="27"/>
      <c r="H26" s="1"/>
      <c r="I26" s="1"/>
      <c r="J26" s="1"/>
      <c r="K26" s="1"/>
    </row>
    <row r="27" spans="1:11" x14ac:dyDescent="0.25">
      <c r="A27" s="82" t="s">
        <v>94</v>
      </c>
      <c r="B27" s="1" t="s">
        <v>23</v>
      </c>
      <c r="C27" s="1">
        <v>1</v>
      </c>
      <c r="D27" s="22">
        <v>35.619999999999997</v>
      </c>
      <c r="E27" s="24">
        <f>(C27*D27)</f>
        <v>35.619999999999997</v>
      </c>
      <c r="F27" s="70"/>
      <c r="G27" s="82" t="s">
        <v>94</v>
      </c>
      <c r="H27" s="1" t="s">
        <v>23</v>
      </c>
      <c r="I27" s="1">
        <v>1</v>
      </c>
      <c r="J27" s="25"/>
      <c r="K27" s="20">
        <f>(I27*J27)</f>
        <v>0</v>
      </c>
    </row>
    <row r="28" spans="1:11" x14ac:dyDescent="0.25">
      <c r="A28" s="52" t="s">
        <v>95</v>
      </c>
      <c r="E28" s="91"/>
      <c r="F28" s="70"/>
      <c r="G28" s="52" t="s">
        <v>95</v>
      </c>
      <c r="K28" s="9"/>
    </row>
    <row r="29" spans="1:11" x14ac:dyDescent="0.25">
      <c r="A29" s="3"/>
      <c r="B29" s="1"/>
      <c r="C29" s="1"/>
      <c r="D29" s="1"/>
      <c r="E29" s="18"/>
      <c r="F29" s="20"/>
      <c r="G29" s="27"/>
      <c r="H29" s="1"/>
      <c r="I29" s="1"/>
      <c r="J29" s="1"/>
      <c r="K29" s="1"/>
    </row>
    <row r="30" spans="1:11" x14ac:dyDescent="0.25">
      <c r="A30" s="28" t="s">
        <v>15</v>
      </c>
      <c r="B30" s="1"/>
      <c r="C30" s="22"/>
      <c r="D30" s="22"/>
      <c r="E30" s="24"/>
      <c r="F30" s="20"/>
      <c r="G30" s="29" t="s">
        <v>16</v>
      </c>
      <c r="H30" s="1"/>
      <c r="I30" s="22"/>
      <c r="J30" s="22"/>
      <c r="K30" s="22"/>
    </row>
    <row r="31" spans="1:11" x14ac:dyDescent="0.25">
      <c r="A31" s="26" t="s">
        <v>17</v>
      </c>
      <c r="B31" s="30" t="s">
        <v>18</v>
      </c>
      <c r="C31" s="22">
        <v>130</v>
      </c>
      <c r="D31" s="23">
        <v>0.26800000000000002</v>
      </c>
      <c r="E31" s="24">
        <f>(C31*D31)</f>
        <v>34.840000000000003</v>
      </c>
      <c r="F31" s="20"/>
      <c r="G31" s="31" t="s">
        <v>17</v>
      </c>
      <c r="H31" s="30" t="s">
        <v>18</v>
      </c>
      <c r="I31" s="25"/>
      <c r="J31" s="25"/>
      <c r="K31" s="22">
        <f>(I31*J31)</f>
        <v>0</v>
      </c>
    </row>
    <row r="32" spans="1:11" x14ac:dyDescent="0.25">
      <c r="A32" s="32" t="s">
        <v>19</v>
      </c>
      <c r="B32" s="30" t="s">
        <v>18</v>
      </c>
      <c r="C32" s="22">
        <v>450</v>
      </c>
      <c r="D32" s="23">
        <v>0.24</v>
      </c>
      <c r="E32" s="24">
        <f>(C32*D32)</f>
        <v>108</v>
      </c>
      <c r="F32" s="20"/>
      <c r="G32" s="31" t="s">
        <v>19</v>
      </c>
      <c r="H32" s="30" t="s">
        <v>18</v>
      </c>
      <c r="I32" s="25"/>
      <c r="J32" s="25"/>
      <c r="K32" s="20">
        <f>(I32*J32)</f>
        <v>0</v>
      </c>
    </row>
    <row r="33" spans="1:13" x14ac:dyDescent="0.25">
      <c r="A33" s="26" t="s">
        <v>20</v>
      </c>
      <c r="B33" s="30" t="s">
        <v>18</v>
      </c>
      <c r="C33" s="22">
        <v>0</v>
      </c>
      <c r="D33" s="23">
        <v>0.95</v>
      </c>
      <c r="E33" s="24">
        <f>(C33*D33)</f>
        <v>0</v>
      </c>
      <c r="F33" s="20"/>
      <c r="G33" s="33" t="s">
        <v>20</v>
      </c>
      <c r="H33" s="34" t="s">
        <v>18</v>
      </c>
      <c r="I33" s="25"/>
      <c r="J33" s="25"/>
      <c r="K33" s="22">
        <f>(I33*J33)</f>
        <v>0</v>
      </c>
    </row>
    <row r="34" spans="1:13" x14ac:dyDescent="0.25">
      <c r="A34" s="26"/>
      <c r="B34" s="30"/>
      <c r="C34" s="22"/>
      <c r="D34" s="22"/>
      <c r="E34" s="24"/>
      <c r="F34" s="20"/>
      <c r="G34" s="35"/>
      <c r="H34" s="25"/>
      <c r="I34" s="25"/>
      <c r="J34" s="25"/>
      <c r="K34" s="22">
        <f>(I34*J34)</f>
        <v>0</v>
      </c>
    </row>
    <row r="35" spans="1:13" x14ac:dyDescent="0.25">
      <c r="A35" s="26"/>
      <c r="B35" s="1"/>
      <c r="C35" s="22"/>
      <c r="D35" s="22"/>
      <c r="E35" s="24"/>
      <c r="F35" s="20"/>
      <c r="G35" s="31"/>
      <c r="H35" s="1"/>
      <c r="I35" s="22"/>
      <c r="J35" s="22"/>
      <c r="K35" s="22"/>
    </row>
    <row r="36" spans="1:13" x14ac:dyDescent="0.25">
      <c r="A36" s="36" t="s">
        <v>21</v>
      </c>
      <c r="B36" s="1"/>
      <c r="C36" s="22"/>
      <c r="D36" s="22"/>
      <c r="E36" s="24"/>
      <c r="F36" s="20"/>
      <c r="G36" s="29" t="s">
        <v>21</v>
      </c>
      <c r="H36" s="1"/>
      <c r="I36" s="22"/>
      <c r="J36" s="22"/>
      <c r="K36" s="22"/>
    </row>
    <row r="37" spans="1:13" x14ac:dyDescent="0.25">
      <c r="A37" s="37" t="s">
        <v>22</v>
      </c>
      <c r="B37" s="1" t="s">
        <v>23</v>
      </c>
      <c r="C37" s="22">
        <v>1</v>
      </c>
      <c r="D37" s="22">
        <v>19.72</v>
      </c>
      <c r="E37" s="24">
        <f>(C37*D37)</f>
        <v>19.72</v>
      </c>
      <c r="F37" s="20"/>
      <c r="G37" s="31" t="s">
        <v>22</v>
      </c>
      <c r="H37" s="1" t="s">
        <v>23</v>
      </c>
      <c r="I37" s="25"/>
      <c r="J37" s="25"/>
      <c r="K37" s="22">
        <f t="shared" ref="K37:K42" si="0">(I37*J37)</f>
        <v>0</v>
      </c>
    </row>
    <row r="38" spans="1:13" x14ac:dyDescent="0.25">
      <c r="A38" s="26" t="s">
        <v>24</v>
      </c>
      <c r="B38" s="1" t="s">
        <v>23</v>
      </c>
      <c r="C38" s="22">
        <v>1</v>
      </c>
      <c r="D38" s="23">
        <v>6.75</v>
      </c>
      <c r="E38" s="24">
        <f>(C38*D38)</f>
        <v>6.75</v>
      </c>
      <c r="F38" s="20"/>
      <c r="G38" s="31" t="s">
        <v>24</v>
      </c>
      <c r="H38" s="1" t="s">
        <v>23</v>
      </c>
      <c r="I38" s="25"/>
      <c r="J38" s="25"/>
      <c r="K38" s="22">
        <f t="shared" si="0"/>
        <v>0</v>
      </c>
    </row>
    <row r="39" spans="1:13" x14ac:dyDescent="0.25">
      <c r="A39" s="26" t="s">
        <v>25</v>
      </c>
      <c r="B39" s="1" t="s">
        <v>23</v>
      </c>
      <c r="C39" s="22">
        <v>2</v>
      </c>
      <c r="D39" s="23">
        <v>6.02</v>
      </c>
      <c r="E39" s="24">
        <f>(C39*D39)</f>
        <v>12.04</v>
      </c>
      <c r="F39" s="20"/>
      <c r="G39" s="31" t="s">
        <v>26</v>
      </c>
      <c r="H39" s="1" t="s">
        <v>23</v>
      </c>
      <c r="I39" s="25"/>
      <c r="J39" s="25"/>
      <c r="K39" s="22">
        <f t="shared" si="0"/>
        <v>0</v>
      </c>
    </row>
    <row r="40" spans="1:13" x14ac:dyDescent="0.25">
      <c r="A40" s="26" t="s">
        <v>27</v>
      </c>
      <c r="B40" s="1" t="s">
        <v>23</v>
      </c>
      <c r="C40" s="22">
        <v>1</v>
      </c>
      <c r="D40" s="23">
        <v>0</v>
      </c>
      <c r="E40" s="24">
        <f>(C40*D40)</f>
        <v>0</v>
      </c>
      <c r="F40" s="20"/>
      <c r="G40" s="31" t="s">
        <v>27</v>
      </c>
      <c r="H40" s="1" t="s">
        <v>23</v>
      </c>
      <c r="I40" s="25"/>
      <c r="J40" s="25"/>
      <c r="K40" s="22">
        <f t="shared" si="0"/>
        <v>0</v>
      </c>
    </row>
    <row r="41" spans="1:13" x14ac:dyDescent="0.25">
      <c r="A41" s="26"/>
      <c r="B41" s="1"/>
      <c r="C41" s="22"/>
      <c r="D41" s="22"/>
      <c r="E41" s="24"/>
      <c r="F41" s="20"/>
      <c r="G41" s="35"/>
      <c r="H41" s="25"/>
      <c r="I41" s="25"/>
      <c r="J41" s="25"/>
      <c r="K41" s="22">
        <f t="shared" si="0"/>
        <v>0</v>
      </c>
    </row>
    <row r="42" spans="1:13" x14ac:dyDescent="0.25">
      <c r="A42" s="26"/>
      <c r="B42" s="1"/>
      <c r="C42" s="22"/>
      <c r="D42" s="22"/>
      <c r="E42" s="24"/>
      <c r="F42" s="20"/>
      <c r="G42" s="35"/>
      <c r="H42" s="25"/>
      <c r="I42" s="25"/>
      <c r="J42" s="25"/>
      <c r="K42" s="22">
        <f t="shared" si="0"/>
        <v>0</v>
      </c>
    </row>
    <row r="43" spans="1:13" x14ac:dyDescent="0.25">
      <c r="A43" s="26"/>
      <c r="B43" s="1"/>
      <c r="C43" s="22"/>
      <c r="D43" s="22"/>
      <c r="E43" s="24"/>
      <c r="F43" s="20"/>
      <c r="G43" s="29"/>
      <c r="H43" s="1"/>
      <c r="I43" s="22"/>
      <c r="J43" s="22"/>
      <c r="K43" s="22"/>
    </row>
    <row r="44" spans="1:13" x14ac:dyDescent="0.25">
      <c r="A44" s="36" t="s">
        <v>28</v>
      </c>
      <c r="B44" s="1" t="s">
        <v>23</v>
      </c>
      <c r="C44" s="22">
        <v>1</v>
      </c>
      <c r="D44" s="23">
        <v>10.58</v>
      </c>
      <c r="E44" s="24">
        <f>(C44*D44)</f>
        <v>10.58</v>
      </c>
      <c r="F44" s="20"/>
      <c r="G44" s="29" t="s">
        <v>28</v>
      </c>
      <c r="H44" s="1"/>
      <c r="I44" s="22"/>
      <c r="J44" s="22"/>
      <c r="K44" s="22"/>
    </row>
    <row r="45" spans="1:13" x14ac:dyDescent="0.25">
      <c r="A45" s="26"/>
      <c r="B45" s="1"/>
      <c r="C45" s="22"/>
      <c r="D45" s="22"/>
      <c r="E45" s="24"/>
      <c r="F45" s="20"/>
      <c r="G45" s="35"/>
      <c r="H45" s="25"/>
      <c r="I45" s="25"/>
      <c r="J45" s="25"/>
      <c r="K45" s="22">
        <f>(I45*J45)</f>
        <v>0</v>
      </c>
    </row>
    <row r="46" spans="1:13" x14ac:dyDescent="0.25">
      <c r="A46" s="26"/>
      <c r="B46" s="1"/>
      <c r="C46" s="22"/>
      <c r="D46" s="22"/>
      <c r="E46" s="24"/>
      <c r="F46" s="20"/>
      <c r="G46" s="35"/>
      <c r="H46" s="25"/>
      <c r="I46" s="25"/>
      <c r="J46" s="25"/>
      <c r="K46" s="22">
        <f>(I46*J46)</f>
        <v>0</v>
      </c>
    </row>
    <row r="47" spans="1:13" x14ac:dyDescent="0.25">
      <c r="A47" s="38"/>
      <c r="B47" s="39"/>
      <c r="C47" s="40"/>
      <c r="D47" s="40"/>
      <c r="E47" s="41"/>
      <c r="F47" s="42"/>
      <c r="G47" s="43"/>
      <c r="H47" s="44"/>
      <c r="I47" s="45"/>
      <c r="J47" s="45"/>
      <c r="K47" s="40"/>
      <c r="L47" s="46"/>
      <c r="M47" s="46"/>
    </row>
    <row r="48" spans="1:13" x14ac:dyDescent="0.25">
      <c r="A48" s="36" t="s">
        <v>29</v>
      </c>
      <c r="B48" s="1" t="s">
        <v>30</v>
      </c>
      <c r="C48" s="22">
        <v>0</v>
      </c>
      <c r="D48" s="22">
        <v>0</v>
      </c>
      <c r="E48" s="24">
        <f>(C48*D48)</f>
        <v>0</v>
      </c>
      <c r="F48" s="47"/>
      <c r="G48" s="29" t="s">
        <v>29</v>
      </c>
      <c r="H48" s="1" t="s">
        <v>30</v>
      </c>
      <c r="I48" s="25"/>
      <c r="J48" s="25"/>
      <c r="K48" s="22">
        <f>(I48*J48)</f>
        <v>0</v>
      </c>
    </row>
    <row r="49" spans="1:11" x14ac:dyDescent="0.25">
      <c r="A49" s="36" t="s">
        <v>31</v>
      </c>
      <c r="B49" s="1"/>
      <c r="C49" s="48">
        <v>0</v>
      </c>
      <c r="D49" s="49">
        <v>7.6499999999999999E-2</v>
      </c>
      <c r="E49" s="24">
        <f>(C49*D49)</f>
        <v>0</v>
      </c>
      <c r="F49" s="47"/>
      <c r="G49" s="29" t="s">
        <v>31</v>
      </c>
      <c r="H49" s="1"/>
      <c r="I49" s="50">
        <v>0</v>
      </c>
      <c r="J49" s="49">
        <v>7.6499999999999999E-2</v>
      </c>
      <c r="K49" s="22">
        <f>(I49*J49)</f>
        <v>0</v>
      </c>
    </row>
    <row r="50" spans="1:11" x14ac:dyDescent="0.25">
      <c r="A50" s="36"/>
      <c r="B50" s="1"/>
      <c r="C50" s="48"/>
      <c r="D50" s="49"/>
      <c r="E50" s="24"/>
      <c r="F50" s="20"/>
      <c r="G50" s="29"/>
      <c r="H50" s="1"/>
      <c r="I50" s="51"/>
      <c r="J50" s="49"/>
      <c r="K50" s="22"/>
    </row>
    <row r="51" spans="1:11" x14ac:dyDescent="0.25">
      <c r="A51" s="36" t="s">
        <v>32</v>
      </c>
      <c r="B51" s="1"/>
      <c r="C51" s="22"/>
      <c r="D51" s="22"/>
      <c r="E51" s="24"/>
      <c r="F51" s="20"/>
      <c r="G51" s="29" t="s">
        <v>32</v>
      </c>
      <c r="H51" s="1"/>
      <c r="I51" s="22"/>
      <c r="J51" s="22"/>
      <c r="K51" s="22"/>
    </row>
    <row r="52" spans="1:11" x14ac:dyDescent="0.25">
      <c r="A52" s="52" t="s">
        <v>33</v>
      </c>
      <c r="B52" s="1" t="s">
        <v>34</v>
      </c>
      <c r="C52" s="23">
        <v>1.36</v>
      </c>
      <c r="D52" s="23">
        <v>3.47</v>
      </c>
      <c r="E52" s="24">
        <f>(C52*D52)</f>
        <v>4.7192000000000007</v>
      </c>
      <c r="F52" s="20"/>
      <c r="G52" s="29" t="s">
        <v>35</v>
      </c>
      <c r="H52" s="1" t="s">
        <v>34</v>
      </c>
      <c r="I52" s="25"/>
      <c r="J52" s="25"/>
      <c r="K52" s="22">
        <f>(I52*J52)</f>
        <v>0</v>
      </c>
    </row>
    <row r="53" spans="1:11" x14ac:dyDescent="0.25">
      <c r="A53" s="52" t="s">
        <v>36</v>
      </c>
      <c r="B53" s="1" t="s">
        <v>34</v>
      </c>
      <c r="C53" s="23">
        <v>2.35</v>
      </c>
      <c r="D53" s="23">
        <v>3.15</v>
      </c>
      <c r="E53" s="24">
        <f>(C53*D53)</f>
        <v>7.4024999999999999</v>
      </c>
      <c r="F53" s="20"/>
      <c r="G53" s="29" t="s">
        <v>37</v>
      </c>
      <c r="H53" s="1" t="s">
        <v>34</v>
      </c>
      <c r="I53" s="25"/>
      <c r="J53" s="25"/>
      <c r="K53" s="22">
        <f>(I53*J53)</f>
        <v>0</v>
      </c>
    </row>
    <row r="54" spans="1:11" x14ac:dyDescent="0.25">
      <c r="A54" s="36" t="s">
        <v>38</v>
      </c>
      <c r="B54" s="1" t="s">
        <v>39</v>
      </c>
      <c r="C54" s="23">
        <v>0</v>
      </c>
      <c r="D54" s="23">
        <v>0</v>
      </c>
      <c r="E54" s="24">
        <f>(C54*D54)</f>
        <v>0</v>
      </c>
      <c r="F54" s="20"/>
      <c r="G54" s="29" t="s">
        <v>38</v>
      </c>
      <c r="H54" s="1" t="s">
        <v>39</v>
      </c>
      <c r="I54" s="25"/>
      <c r="J54" s="25"/>
      <c r="K54" s="22">
        <f>(I54*J54)</f>
        <v>0</v>
      </c>
    </row>
    <row r="55" spans="1:11" x14ac:dyDescent="0.25">
      <c r="A55" s="36" t="s">
        <v>40</v>
      </c>
      <c r="B55" s="1" t="s">
        <v>23</v>
      </c>
      <c r="C55" s="23">
        <v>1</v>
      </c>
      <c r="D55" s="23">
        <f>(E52+E53)*0.15</f>
        <v>1.818255</v>
      </c>
      <c r="E55" s="24">
        <f>(C55*D55)</f>
        <v>1.818255</v>
      </c>
      <c r="F55" s="20"/>
      <c r="G55" s="29" t="s">
        <v>40</v>
      </c>
      <c r="H55" s="1" t="s">
        <v>23</v>
      </c>
      <c r="I55" s="25"/>
      <c r="J55" s="25"/>
      <c r="K55" s="22">
        <f>(I55*J55)</f>
        <v>0</v>
      </c>
    </row>
    <row r="56" spans="1:11" x14ac:dyDescent="0.25">
      <c r="A56" s="36"/>
      <c r="B56" s="1"/>
      <c r="C56" s="22"/>
      <c r="D56" s="22"/>
      <c r="E56" s="24"/>
      <c r="F56" s="20"/>
      <c r="G56" s="29"/>
      <c r="H56" s="1"/>
      <c r="I56" s="22"/>
      <c r="J56" s="22"/>
      <c r="K56" s="22"/>
    </row>
    <row r="57" spans="1:11" x14ac:dyDescent="0.25">
      <c r="A57" s="36" t="s">
        <v>41</v>
      </c>
      <c r="B57" s="1"/>
      <c r="C57" s="1"/>
      <c r="D57" s="1"/>
      <c r="E57" s="18"/>
      <c r="F57" s="20"/>
      <c r="G57" s="29" t="s">
        <v>41</v>
      </c>
      <c r="H57" s="1"/>
      <c r="I57" s="1"/>
      <c r="J57" s="1"/>
      <c r="K57" s="1"/>
    </row>
    <row r="58" spans="1:11" x14ac:dyDescent="0.25">
      <c r="A58" s="36" t="s">
        <v>42</v>
      </c>
      <c r="B58" s="1" t="s">
        <v>23</v>
      </c>
      <c r="C58" s="23">
        <v>1</v>
      </c>
      <c r="D58" s="23">
        <v>2.23</v>
      </c>
      <c r="E58" s="24">
        <f>(C58*D58)</f>
        <v>2.23</v>
      </c>
      <c r="F58" s="8"/>
      <c r="G58" s="29" t="s">
        <v>42</v>
      </c>
      <c r="H58" s="1" t="s">
        <v>23</v>
      </c>
      <c r="I58" s="25"/>
      <c r="J58" s="25"/>
      <c r="K58" s="22">
        <f>(I58*J58)</f>
        <v>0</v>
      </c>
    </row>
    <row r="59" spans="1:11" x14ac:dyDescent="0.25">
      <c r="A59" s="36" t="s">
        <v>43</v>
      </c>
      <c r="B59" s="1" t="s">
        <v>23</v>
      </c>
      <c r="C59" s="23">
        <v>1</v>
      </c>
      <c r="D59" s="23">
        <v>9.76</v>
      </c>
      <c r="E59" s="24">
        <f>(C59*D59)</f>
        <v>9.76</v>
      </c>
      <c r="F59" s="20"/>
      <c r="G59" s="29" t="s">
        <v>43</v>
      </c>
      <c r="H59" s="1" t="s">
        <v>23</v>
      </c>
      <c r="I59" s="25"/>
      <c r="J59" s="25"/>
      <c r="K59" s="22">
        <f>(I59*J59)</f>
        <v>0</v>
      </c>
    </row>
    <row r="60" spans="1:11" x14ac:dyDescent="0.25">
      <c r="A60" s="36"/>
      <c r="B60" s="1"/>
      <c r="C60" s="22"/>
      <c r="D60" s="22"/>
      <c r="E60" s="24"/>
      <c r="F60" s="20"/>
      <c r="G60" s="29"/>
      <c r="H60" s="1"/>
      <c r="I60" s="44"/>
      <c r="J60" s="44"/>
      <c r="K60" s="22"/>
    </row>
    <row r="61" spans="1:11" x14ac:dyDescent="0.25">
      <c r="A61" s="36"/>
      <c r="B61" s="1"/>
      <c r="C61" s="22"/>
      <c r="D61" s="22"/>
      <c r="E61" s="24"/>
      <c r="F61" s="20"/>
      <c r="G61" s="53" t="s">
        <v>44</v>
      </c>
      <c r="H61" s="1" t="s">
        <v>23</v>
      </c>
      <c r="I61" s="25"/>
      <c r="J61" s="25"/>
      <c r="K61" s="22">
        <f>(I61*J61)</f>
        <v>0</v>
      </c>
    </row>
    <row r="62" spans="1:11" x14ac:dyDescent="0.25">
      <c r="A62" s="36"/>
      <c r="B62" s="1"/>
      <c r="C62" s="22"/>
      <c r="D62" s="22"/>
      <c r="E62" s="24"/>
      <c r="F62" s="20"/>
      <c r="G62" s="29"/>
      <c r="H62" s="1"/>
      <c r="I62" s="22"/>
      <c r="J62" s="22"/>
      <c r="K62" s="22"/>
    </row>
    <row r="63" spans="1:11" x14ac:dyDescent="0.25">
      <c r="A63" s="26" t="s">
        <v>45</v>
      </c>
      <c r="B63" s="1"/>
      <c r="C63" s="22"/>
      <c r="D63" s="22"/>
      <c r="E63" s="24">
        <f>SUM(E30:E62)</f>
        <v>217.85995499999999</v>
      </c>
      <c r="F63" s="20"/>
      <c r="G63" s="31" t="s">
        <v>45</v>
      </c>
      <c r="H63" s="1"/>
      <c r="I63" s="22"/>
      <c r="J63" s="22"/>
      <c r="K63" s="22">
        <f>SUM(K30:K62)</f>
        <v>0</v>
      </c>
    </row>
    <row r="64" spans="1:11" x14ac:dyDescent="0.25">
      <c r="A64" s="36"/>
      <c r="B64" s="1"/>
      <c r="C64" s="22"/>
      <c r="D64" s="22"/>
      <c r="E64" s="24"/>
      <c r="F64" s="20"/>
      <c r="G64" s="29"/>
      <c r="H64" s="1"/>
      <c r="I64" s="22"/>
      <c r="J64" s="22"/>
      <c r="K64" s="22"/>
    </row>
    <row r="65" spans="1:13" x14ac:dyDescent="0.25">
      <c r="A65" s="26" t="s">
        <v>46</v>
      </c>
      <c r="B65" s="1" t="s">
        <v>23</v>
      </c>
      <c r="C65" s="22">
        <f>(E63)</f>
        <v>217.85995499999999</v>
      </c>
      <c r="D65" s="49">
        <v>3.9899999999999998E-2</v>
      </c>
      <c r="E65" s="24">
        <f>(C65*D65)/2</f>
        <v>4.3463061022499998</v>
      </c>
      <c r="F65" s="20"/>
      <c r="G65" s="31" t="s">
        <v>46</v>
      </c>
      <c r="H65" s="1" t="s">
        <v>23</v>
      </c>
      <c r="I65" s="54"/>
      <c r="J65" s="55">
        <f>(K63)</f>
        <v>0</v>
      </c>
      <c r="K65" s="22">
        <f>(I65*J65)/2</f>
        <v>0</v>
      </c>
    </row>
    <row r="66" spans="1:13" x14ac:dyDescent="0.25">
      <c r="A66" s="26"/>
      <c r="B66" s="1"/>
      <c r="C66" s="22"/>
      <c r="D66" s="49"/>
      <c r="E66" s="24"/>
      <c r="F66" s="20"/>
      <c r="G66" s="56" t="s">
        <v>47</v>
      </c>
      <c r="H66" s="1"/>
      <c r="I66" s="44"/>
      <c r="J66" s="57"/>
      <c r="K66" s="22"/>
    </row>
    <row r="67" spans="1:13" x14ac:dyDescent="0.25">
      <c r="A67" s="26"/>
      <c r="B67" s="1"/>
      <c r="C67" s="22"/>
      <c r="D67" s="49"/>
      <c r="E67" s="24"/>
      <c r="F67" s="20"/>
      <c r="G67" s="31"/>
      <c r="H67" s="1"/>
      <c r="I67" s="57"/>
      <c r="J67" s="49"/>
      <c r="K67" s="22"/>
    </row>
    <row r="68" spans="1:13" x14ac:dyDescent="0.25">
      <c r="A68" s="58" t="s">
        <v>48</v>
      </c>
      <c r="B68" s="13"/>
      <c r="C68" s="59"/>
      <c r="D68" s="60"/>
      <c r="E68" s="61">
        <f>SUM(E63:E67)</f>
        <v>222.20626110224998</v>
      </c>
      <c r="F68" s="62"/>
      <c r="G68" s="63" t="s">
        <v>48</v>
      </c>
      <c r="H68" s="13"/>
      <c r="I68" s="59"/>
      <c r="J68" s="60"/>
      <c r="K68" s="59">
        <f>SUM(K63:K67)</f>
        <v>0</v>
      </c>
      <c r="L68" s="3"/>
      <c r="M68" s="3"/>
    </row>
    <row r="69" spans="1:13" x14ac:dyDescent="0.25">
      <c r="A69" s="64"/>
      <c r="B69" s="13"/>
      <c r="C69" s="59"/>
      <c r="D69" s="60"/>
      <c r="E69" s="61"/>
      <c r="F69" s="62"/>
      <c r="G69" s="65"/>
      <c r="H69" s="13"/>
      <c r="I69" s="59"/>
      <c r="J69" s="60"/>
      <c r="K69" s="59"/>
      <c r="L69" s="3"/>
      <c r="M69" s="3"/>
    </row>
    <row r="70" spans="1:13" x14ac:dyDescent="0.25">
      <c r="A70" s="58" t="s">
        <v>49</v>
      </c>
      <c r="B70" s="66"/>
      <c r="C70" s="67"/>
      <c r="D70" s="68"/>
      <c r="E70" s="69">
        <f>(E68/C19)</f>
        <v>44.441252220449996</v>
      </c>
      <c r="F70" s="70"/>
      <c r="G70" s="58" t="s">
        <v>49</v>
      </c>
      <c r="H70" s="66"/>
      <c r="I70" s="67"/>
      <c r="J70" s="68"/>
      <c r="K70" s="69" t="e">
        <f>(K68/I19)</f>
        <v>#DIV/0!</v>
      </c>
    </row>
    <row r="71" spans="1:13" x14ac:dyDescent="0.25">
      <c r="A71" s="36"/>
      <c r="B71" s="1"/>
      <c r="C71" s="22"/>
      <c r="D71" s="22"/>
      <c r="E71" s="24"/>
      <c r="F71" s="20"/>
      <c r="G71" s="29"/>
      <c r="H71" s="1"/>
      <c r="I71" s="22"/>
      <c r="J71" s="22"/>
      <c r="K71" s="22"/>
    </row>
    <row r="72" spans="1:13" x14ac:dyDescent="0.25">
      <c r="A72" s="19" t="s">
        <v>50</v>
      </c>
      <c r="B72" s="1"/>
      <c r="C72" s="22"/>
      <c r="D72" s="22"/>
      <c r="E72" s="24"/>
      <c r="F72" s="20"/>
      <c r="G72" s="21" t="s">
        <v>50</v>
      </c>
      <c r="H72" s="1"/>
      <c r="I72" s="22"/>
      <c r="J72" s="22"/>
      <c r="K72" s="22"/>
    </row>
    <row r="73" spans="1:13" x14ac:dyDescent="0.25">
      <c r="A73" s="36"/>
      <c r="B73" s="1"/>
      <c r="C73" s="22"/>
      <c r="D73" s="22"/>
      <c r="E73" s="24"/>
      <c r="F73" s="20"/>
      <c r="G73" s="29"/>
      <c r="H73" s="1"/>
      <c r="I73" s="22"/>
      <c r="J73" s="22"/>
      <c r="K73" s="22"/>
    </row>
    <row r="74" spans="1:13" x14ac:dyDescent="0.25">
      <c r="B74" s="13" t="s">
        <v>3</v>
      </c>
      <c r="C74" s="13" t="s">
        <v>4</v>
      </c>
      <c r="D74" s="13" t="s">
        <v>5</v>
      </c>
      <c r="E74" s="11" t="s">
        <v>6</v>
      </c>
      <c r="F74" s="20"/>
      <c r="G74" s="12"/>
      <c r="H74" s="13" t="s">
        <v>3</v>
      </c>
      <c r="I74" s="13" t="s">
        <v>4</v>
      </c>
      <c r="J74" s="13" t="s">
        <v>5</v>
      </c>
      <c r="K74" s="13" t="s">
        <v>6</v>
      </c>
    </row>
    <row r="75" spans="1:13" x14ac:dyDescent="0.25">
      <c r="A75" s="71"/>
      <c r="B75" s="13"/>
      <c r="C75" s="13"/>
      <c r="D75" s="13" t="s">
        <v>7</v>
      </c>
      <c r="E75" s="11" t="s">
        <v>8</v>
      </c>
      <c r="F75" s="20"/>
      <c r="G75" s="72"/>
      <c r="H75" s="13"/>
      <c r="I75" s="13"/>
      <c r="J75" s="13" t="s">
        <v>7</v>
      </c>
      <c r="K75" s="13" t="s">
        <v>8</v>
      </c>
    </row>
    <row r="76" spans="1:13" x14ac:dyDescent="0.25">
      <c r="A76" s="71"/>
      <c r="B76" s="1"/>
      <c r="C76" s="22"/>
      <c r="D76" s="22"/>
      <c r="E76" s="24"/>
      <c r="F76" s="20"/>
      <c r="G76" s="72"/>
      <c r="H76" s="1"/>
      <c r="I76" s="22"/>
      <c r="J76" s="22"/>
      <c r="K76" s="22"/>
    </row>
    <row r="77" spans="1:13" x14ac:dyDescent="0.25">
      <c r="A77" s="52" t="s">
        <v>51</v>
      </c>
      <c r="B77" s="1" t="s">
        <v>52</v>
      </c>
      <c r="C77" s="22">
        <v>0</v>
      </c>
      <c r="D77" s="22">
        <v>0</v>
      </c>
      <c r="E77" s="24">
        <f>(C77*D77)</f>
        <v>0</v>
      </c>
      <c r="F77" s="8"/>
      <c r="G77" s="53" t="s">
        <v>53</v>
      </c>
      <c r="H77" s="1" t="s">
        <v>52</v>
      </c>
      <c r="I77" s="54"/>
      <c r="J77" s="73">
        <f>(J19)</f>
        <v>0</v>
      </c>
      <c r="K77" s="22">
        <f>(I77*J77)</f>
        <v>0</v>
      </c>
    </row>
    <row r="78" spans="1:13" x14ac:dyDescent="0.25">
      <c r="A78" s="52"/>
      <c r="B78" s="1"/>
      <c r="C78" s="22"/>
      <c r="D78" s="22"/>
      <c r="E78" s="24"/>
      <c r="F78" s="8"/>
      <c r="G78" s="53"/>
      <c r="H78" s="1"/>
      <c r="I78" s="57"/>
      <c r="J78" s="51"/>
      <c r="K78" s="22"/>
    </row>
    <row r="79" spans="1:13" x14ac:dyDescent="0.25">
      <c r="A79" s="28" t="s">
        <v>54</v>
      </c>
      <c r="B79" s="66" t="s">
        <v>55</v>
      </c>
      <c r="C79" s="67">
        <v>1</v>
      </c>
      <c r="D79" s="67">
        <f>(E63)*0.05</f>
        <v>10.892997749999999</v>
      </c>
      <c r="E79" s="74">
        <f>(C79*D79)</f>
        <v>10.892997749999999</v>
      </c>
      <c r="F79" s="70"/>
      <c r="G79" s="28" t="s">
        <v>56</v>
      </c>
      <c r="H79" s="66" t="s">
        <v>55</v>
      </c>
      <c r="I79" s="54"/>
      <c r="J79" s="75">
        <f>(K63)</f>
        <v>0</v>
      </c>
      <c r="K79" s="22">
        <f>(I79*J79)</f>
        <v>0</v>
      </c>
    </row>
    <row r="80" spans="1:13" x14ac:dyDescent="0.25">
      <c r="A80" s="52"/>
      <c r="B80" s="1"/>
      <c r="C80" s="22"/>
      <c r="D80" s="22"/>
      <c r="E80" s="24"/>
      <c r="F80" s="8"/>
      <c r="G80" s="53"/>
      <c r="H80" s="1"/>
      <c r="I80" s="44"/>
      <c r="J80" s="44"/>
      <c r="K80" s="22"/>
    </row>
    <row r="81" spans="1:13" x14ac:dyDescent="0.25">
      <c r="A81" s="76" t="s">
        <v>57</v>
      </c>
      <c r="B81" s="1" t="s">
        <v>23</v>
      </c>
      <c r="C81" s="44">
        <v>1</v>
      </c>
      <c r="D81" s="44">
        <v>136</v>
      </c>
      <c r="E81" s="24">
        <f>(C81*D81)</f>
        <v>136</v>
      </c>
      <c r="F81" s="20"/>
      <c r="G81" s="53" t="s">
        <v>57</v>
      </c>
      <c r="H81" s="1" t="s">
        <v>23</v>
      </c>
      <c r="I81" s="25"/>
      <c r="J81" s="25"/>
      <c r="K81" s="22">
        <f>(I81*J81)</f>
        <v>0</v>
      </c>
    </row>
    <row r="82" spans="1:13" x14ac:dyDescent="0.25">
      <c r="A82" s="52"/>
      <c r="B82" s="1"/>
      <c r="C82" s="49"/>
      <c r="D82" s="22"/>
      <c r="E82" s="24"/>
      <c r="F82" s="20"/>
      <c r="G82" s="53"/>
      <c r="H82" s="1"/>
      <c r="I82" s="49"/>
      <c r="J82" s="22"/>
      <c r="K82" s="22"/>
    </row>
    <row r="83" spans="1:13" x14ac:dyDescent="0.25">
      <c r="A83" s="52" t="s">
        <v>58</v>
      </c>
      <c r="B83" s="1" t="s">
        <v>30</v>
      </c>
      <c r="C83" s="22">
        <v>1.64</v>
      </c>
      <c r="D83" s="22">
        <v>10</v>
      </c>
      <c r="E83" s="24">
        <f>(C83*D83)</f>
        <v>16.399999999999999</v>
      </c>
      <c r="F83" s="20"/>
      <c r="G83" s="53" t="s">
        <v>58</v>
      </c>
      <c r="H83" s="1" t="s">
        <v>30</v>
      </c>
      <c r="I83" s="25"/>
      <c r="J83" s="25"/>
      <c r="K83" s="22">
        <f>(I83*J83)</f>
        <v>0</v>
      </c>
    </row>
    <row r="84" spans="1:13" x14ac:dyDescent="0.25">
      <c r="A84" s="52"/>
      <c r="B84" s="1"/>
      <c r="C84" s="22"/>
      <c r="D84" s="22"/>
      <c r="E84" s="24"/>
      <c r="F84" s="20"/>
      <c r="G84" s="53"/>
      <c r="H84" s="1"/>
      <c r="I84" s="22"/>
      <c r="J84" s="22"/>
      <c r="K84" s="22"/>
    </row>
    <row r="85" spans="1:13" x14ac:dyDescent="0.25">
      <c r="A85" s="52" t="s">
        <v>59</v>
      </c>
      <c r="B85" s="1"/>
      <c r="C85" s="22"/>
      <c r="D85" s="22"/>
      <c r="E85" s="24"/>
      <c r="F85" s="20"/>
      <c r="G85" s="53" t="s">
        <v>59</v>
      </c>
      <c r="H85" s="1"/>
      <c r="I85" s="22"/>
      <c r="J85" s="22"/>
      <c r="K85" s="22"/>
    </row>
    <row r="86" spans="1:13" x14ac:dyDescent="0.25">
      <c r="A86" s="36" t="s">
        <v>42</v>
      </c>
      <c r="B86" s="1" t="s">
        <v>23</v>
      </c>
      <c r="C86" s="22">
        <v>1</v>
      </c>
      <c r="D86" s="23">
        <v>3.87</v>
      </c>
      <c r="E86" s="24">
        <f>(C86*D86)</f>
        <v>3.87</v>
      </c>
      <c r="F86" s="20"/>
      <c r="G86" s="29" t="s">
        <v>42</v>
      </c>
      <c r="H86" s="1" t="s">
        <v>23</v>
      </c>
      <c r="I86" s="25"/>
      <c r="J86" s="25"/>
      <c r="K86" s="22">
        <f>(I86*J86)</f>
        <v>0</v>
      </c>
    </row>
    <row r="87" spans="1:13" x14ac:dyDescent="0.25">
      <c r="A87" s="36" t="s">
        <v>43</v>
      </c>
      <c r="B87" s="1" t="s">
        <v>23</v>
      </c>
      <c r="C87" s="22">
        <v>1</v>
      </c>
      <c r="D87" s="23">
        <v>6.2</v>
      </c>
      <c r="E87" s="24">
        <f>(C87*D87)</f>
        <v>6.2</v>
      </c>
      <c r="F87" s="20"/>
      <c r="G87" s="29" t="s">
        <v>43</v>
      </c>
      <c r="H87" s="1" t="s">
        <v>23</v>
      </c>
      <c r="I87" s="25"/>
      <c r="J87" s="25"/>
      <c r="K87" s="22">
        <f>(I87*J87)</f>
        <v>0</v>
      </c>
    </row>
    <row r="88" spans="1:13" x14ac:dyDescent="0.25">
      <c r="A88" s="36"/>
      <c r="B88" s="1"/>
      <c r="C88" s="22"/>
      <c r="D88" s="77"/>
      <c r="E88" s="24"/>
      <c r="F88" s="20"/>
      <c r="G88" s="29"/>
      <c r="H88" s="1"/>
      <c r="I88" s="22"/>
      <c r="J88" s="22"/>
      <c r="K88" s="22"/>
    </row>
    <row r="89" spans="1:13" x14ac:dyDescent="0.25">
      <c r="A89" s="52" t="s">
        <v>60</v>
      </c>
      <c r="B89" s="1"/>
      <c r="C89" s="22"/>
      <c r="D89" s="77"/>
      <c r="E89" s="24"/>
      <c r="F89" s="20"/>
      <c r="G89" s="53" t="s">
        <v>60</v>
      </c>
      <c r="H89" s="1"/>
      <c r="I89" s="22"/>
      <c r="J89" s="22"/>
      <c r="K89" s="22"/>
    </row>
    <row r="90" spans="1:13" x14ac:dyDescent="0.25">
      <c r="A90" s="36" t="s">
        <v>42</v>
      </c>
      <c r="B90" s="1" t="s">
        <v>23</v>
      </c>
      <c r="C90" s="22">
        <v>1</v>
      </c>
      <c r="D90" s="23">
        <v>6.21</v>
      </c>
      <c r="E90" s="24">
        <f>(C90*D90)</f>
        <v>6.21</v>
      </c>
      <c r="F90" s="20"/>
      <c r="G90" s="29" t="s">
        <v>42</v>
      </c>
      <c r="H90" s="1" t="s">
        <v>23</v>
      </c>
      <c r="I90" s="25"/>
      <c r="J90" s="25"/>
      <c r="K90" s="22">
        <f>(I90*J90)</f>
        <v>0</v>
      </c>
    </row>
    <row r="91" spans="1:13" x14ac:dyDescent="0.25">
      <c r="A91" s="36" t="s">
        <v>43</v>
      </c>
      <c r="B91" s="1" t="s">
        <v>23</v>
      </c>
      <c r="C91" s="22">
        <v>1</v>
      </c>
      <c r="D91" s="23">
        <v>16.38</v>
      </c>
      <c r="E91" s="24">
        <f>(C91*D91)</f>
        <v>16.38</v>
      </c>
      <c r="F91" s="20"/>
      <c r="G91" s="29" t="s">
        <v>43</v>
      </c>
      <c r="H91" s="1" t="s">
        <v>23</v>
      </c>
      <c r="I91" s="25"/>
      <c r="J91" s="25"/>
      <c r="K91" s="22">
        <f>(I91*J91)</f>
        <v>0</v>
      </c>
    </row>
    <row r="92" spans="1:13" x14ac:dyDescent="0.25">
      <c r="B92" s="1"/>
      <c r="C92" s="1"/>
      <c r="D92" s="1"/>
      <c r="E92" s="18"/>
      <c r="F92" s="20"/>
      <c r="G92" s="12"/>
      <c r="H92" s="1"/>
      <c r="I92" s="1"/>
      <c r="J92" s="1"/>
      <c r="K92" s="1"/>
    </row>
    <row r="93" spans="1:13" x14ac:dyDescent="0.25">
      <c r="A93" s="64" t="s">
        <v>61</v>
      </c>
      <c r="B93" s="13"/>
      <c r="C93" s="13"/>
      <c r="D93" s="13"/>
      <c r="E93" s="61">
        <f>SUM(E77:E92)</f>
        <v>195.95299775000001</v>
      </c>
      <c r="F93" s="10"/>
      <c r="G93" s="65" t="s">
        <v>61</v>
      </c>
      <c r="H93" s="13"/>
      <c r="I93" s="13"/>
      <c r="J93" s="13"/>
      <c r="K93" s="59">
        <f>SUM(K77:K92)</f>
        <v>0</v>
      </c>
      <c r="L93" s="3"/>
      <c r="M93" s="3"/>
    </row>
    <row r="94" spans="1:13" x14ac:dyDescent="0.25">
      <c r="B94" s="1"/>
      <c r="C94" s="1"/>
      <c r="D94" s="1"/>
      <c r="E94" s="18"/>
      <c r="F94" s="20"/>
      <c r="G94" s="12"/>
      <c r="H94" s="1"/>
      <c r="I94" s="1"/>
      <c r="J94" s="1"/>
      <c r="K94" s="1"/>
    </row>
    <row r="95" spans="1:13" x14ac:dyDescent="0.25">
      <c r="A95" s="3" t="s">
        <v>62</v>
      </c>
      <c r="B95" s="1"/>
      <c r="C95" s="1"/>
      <c r="D95" s="1"/>
      <c r="E95" s="61">
        <f>(E68+E93)</f>
        <v>418.15925885224999</v>
      </c>
      <c r="F95" s="8"/>
      <c r="G95" s="27" t="s">
        <v>62</v>
      </c>
      <c r="H95" s="1"/>
      <c r="I95" s="1"/>
      <c r="J95" s="1"/>
      <c r="K95" s="62">
        <f>(K68+K93)</f>
        <v>0</v>
      </c>
    </row>
    <row r="96" spans="1:13" x14ac:dyDescent="0.25">
      <c r="B96" s="1"/>
      <c r="C96" s="1"/>
      <c r="D96" s="1"/>
      <c r="E96" s="18"/>
      <c r="F96" s="62"/>
      <c r="G96" s="12"/>
      <c r="H96" s="1"/>
      <c r="I96" s="1"/>
      <c r="J96" s="1"/>
      <c r="K96" s="8"/>
    </row>
    <row r="97" spans="1:11" x14ac:dyDescent="0.25">
      <c r="A97" s="3" t="s">
        <v>63</v>
      </c>
      <c r="B97" s="1"/>
      <c r="C97" s="1"/>
      <c r="D97" s="1"/>
      <c r="E97" s="61">
        <f>(E21-E68)</f>
        <v>377.79373889775002</v>
      </c>
      <c r="F97" s="8"/>
      <c r="G97" s="27" t="s">
        <v>63</v>
      </c>
      <c r="H97" s="1"/>
      <c r="I97" s="1"/>
      <c r="J97" s="1"/>
      <c r="K97" s="62">
        <f>(K21-K68)</f>
        <v>0</v>
      </c>
    </row>
    <row r="98" spans="1:11" x14ac:dyDescent="0.25">
      <c r="A98" s="3"/>
      <c r="B98" s="1"/>
      <c r="C98" s="1"/>
      <c r="D98" s="1"/>
      <c r="E98" s="62"/>
      <c r="F98" s="78"/>
      <c r="G98" s="79"/>
      <c r="H98" s="1"/>
      <c r="I98" s="1"/>
      <c r="J98" s="1"/>
      <c r="K98" s="62"/>
    </row>
    <row r="99" spans="1:11" x14ac:dyDescent="0.25">
      <c r="A99" s="3" t="s">
        <v>64</v>
      </c>
      <c r="B99" s="1"/>
      <c r="C99" s="1"/>
      <c r="D99" s="1"/>
      <c r="E99" s="61">
        <f>(E21-E95)</f>
        <v>181.84074114775001</v>
      </c>
      <c r="F99" s="78"/>
      <c r="G99" s="3" t="s">
        <v>64</v>
      </c>
      <c r="H99" s="1"/>
      <c r="I99" s="1"/>
      <c r="J99" s="1"/>
      <c r="K99" s="62">
        <f>(K21-K95)</f>
        <v>0</v>
      </c>
    </row>
    <row r="100" spans="1:11" x14ac:dyDescent="0.25">
      <c r="A100" s="3"/>
      <c r="B100" s="1"/>
      <c r="C100" s="1"/>
      <c r="D100" s="1"/>
      <c r="E100" s="62"/>
      <c r="F100" s="78"/>
      <c r="G100" s="3"/>
      <c r="H100" s="1"/>
      <c r="I100" s="1"/>
      <c r="J100" s="1"/>
      <c r="K100" s="62"/>
    </row>
    <row r="101" spans="1:11" x14ac:dyDescent="0.25">
      <c r="A101" s="3" t="s">
        <v>65</v>
      </c>
      <c r="B101" s="1" t="s">
        <v>66</v>
      </c>
      <c r="C101" s="1"/>
      <c r="D101" s="1"/>
      <c r="E101" s="62">
        <f>(E95/C19)</f>
        <v>83.631851770449998</v>
      </c>
      <c r="F101" s="78"/>
      <c r="G101" s="3" t="s">
        <v>65</v>
      </c>
      <c r="H101" s="1" t="s">
        <v>66</v>
      </c>
      <c r="I101" s="1"/>
      <c r="J101" s="1"/>
      <c r="K101" s="62" t="e">
        <f>(K95/I19)</f>
        <v>#DIV/0!</v>
      </c>
    </row>
    <row r="102" spans="1:11" x14ac:dyDescent="0.25">
      <c r="A102" s="3"/>
      <c r="B102" s="1"/>
      <c r="C102" s="1"/>
      <c r="D102" s="1"/>
      <c r="E102" s="62"/>
      <c r="F102" s="8"/>
      <c r="G102" s="3"/>
      <c r="H102" s="1"/>
      <c r="I102" s="1"/>
      <c r="J102" s="1"/>
      <c r="K102" s="62"/>
    </row>
    <row r="103" spans="1:11" x14ac:dyDescent="0.25">
      <c r="A103" s="3"/>
      <c r="B103" s="1"/>
      <c r="C103" s="1"/>
      <c r="D103" s="1"/>
      <c r="E103" s="62"/>
      <c r="F103" s="62"/>
      <c r="G103" s="3"/>
      <c r="H103" s="1"/>
      <c r="I103" s="1"/>
      <c r="J103" s="1"/>
      <c r="K103" s="59"/>
    </row>
    <row r="104" spans="1:11" x14ac:dyDescent="0.25">
      <c r="A104" s="80" t="s">
        <v>67</v>
      </c>
      <c r="B104" s="1"/>
      <c r="C104" s="1"/>
      <c r="D104" s="1"/>
      <c r="E104" s="62"/>
      <c r="F104" s="62"/>
      <c r="G104" s="3"/>
      <c r="H104" s="1"/>
      <c r="I104" s="1"/>
      <c r="J104" s="1"/>
      <c r="K104" s="59"/>
    </row>
    <row r="105" spans="1:11" x14ac:dyDescent="0.25">
      <c r="A105" s="80"/>
      <c r="B105" s="1"/>
      <c r="C105" s="1"/>
      <c r="D105" s="1"/>
      <c r="E105" s="62"/>
      <c r="F105" s="62"/>
      <c r="G105" s="3"/>
      <c r="H105" s="1"/>
      <c r="I105" s="1"/>
      <c r="J105" s="1"/>
      <c r="K105" s="59"/>
    </row>
    <row r="106" spans="1:11" x14ac:dyDescent="0.25">
      <c r="A106" s="81" t="s">
        <v>68</v>
      </c>
      <c r="B106" s="1"/>
      <c r="C106" s="1"/>
      <c r="D106" s="1"/>
      <c r="E106" s="62"/>
      <c r="F106" s="62"/>
      <c r="G106" s="3"/>
      <c r="H106" s="1"/>
      <c r="I106" s="1"/>
      <c r="J106" s="1"/>
      <c r="K106" s="59"/>
    </row>
    <row r="107" spans="1:11" x14ac:dyDescent="0.25">
      <c r="A107" s="82" t="s">
        <v>69</v>
      </c>
      <c r="B107" s="1"/>
      <c r="C107" s="1"/>
      <c r="D107" s="1"/>
      <c r="E107" s="62"/>
      <c r="F107" s="62"/>
      <c r="G107" s="3"/>
      <c r="H107" s="1"/>
      <c r="I107" s="1"/>
      <c r="J107" s="1"/>
      <c r="K107" s="59"/>
    </row>
    <row r="108" spans="1:11" x14ac:dyDescent="0.25">
      <c r="A108" s="83" t="s">
        <v>70</v>
      </c>
      <c r="B108" s="1"/>
      <c r="C108" s="1"/>
      <c r="D108" s="1"/>
      <c r="E108" s="22"/>
      <c r="F108" s="22"/>
      <c r="G108" s="3"/>
    </row>
    <row r="109" spans="1:11" x14ac:dyDescent="0.25">
      <c r="A109" s="83"/>
      <c r="B109" s="1"/>
      <c r="C109" s="1"/>
      <c r="D109" s="1"/>
      <c r="E109" s="22"/>
      <c r="F109" s="22"/>
      <c r="G109" s="3"/>
    </row>
    <row r="110" spans="1:11" x14ac:dyDescent="0.25">
      <c r="A110" s="82" t="s">
        <v>71</v>
      </c>
      <c r="B110" s="1"/>
      <c r="C110" s="1"/>
      <c r="D110" s="1"/>
      <c r="E110" s="1"/>
      <c r="F110" s="1"/>
    </row>
    <row r="111" spans="1:11" x14ac:dyDescent="0.25">
      <c r="A111" t="s">
        <v>72</v>
      </c>
      <c r="B111" s="1"/>
      <c r="C111" s="1"/>
      <c r="D111" s="1"/>
      <c r="E111" s="1"/>
      <c r="F111" s="1"/>
    </row>
  </sheetData>
  <hyperlinks>
    <hyperlink ref="A10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"/>
  <sheetViews>
    <sheetView workbookViewId="0">
      <selection activeCell="M22" sqref="M22"/>
    </sheetView>
  </sheetViews>
  <sheetFormatPr defaultRowHeight="15" x14ac:dyDescent="0.25"/>
  <cols>
    <col min="1" max="1" width="17.85546875" customWidth="1"/>
    <col min="2" max="2" width="11.42578125" customWidth="1"/>
    <col min="3" max="5" width="9.140625" style="1"/>
    <col min="7" max="7" width="14.28515625" customWidth="1"/>
    <col min="8" max="12" width="9.140625" style="1"/>
  </cols>
  <sheetData>
    <row r="3" spans="1:12" x14ac:dyDescent="0.25">
      <c r="C3" s="1" t="s">
        <v>89</v>
      </c>
      <c r="D3" s="1" t="s">
        <v>90</v>
      </c>
      <c r="E3" s="1" t="s">
        <v>12</v>
      </c>
      <c r="H3" s="1" t="s">
        <v>89</v>
      </c>
      <c r="I3" s="1" t="s">
        <v>90</v>
      </c>
      <c r="J3" s="1" t="s">
        <v>12</v>
      </c>
    </row>
    <row r="5" spans="1:12" x14ac:dyDescent="0.25">
      <c r="A5" t="s">
        <v>73</v>
      </c>
      <c r="B5" t="s">
        <v>10</v>
      </c>
      <c r="C5" s="1">
        <v>8</v>
      </c>
      <c r="D5" s="22">
        <v>5.86</v>
      </c>
      <c r="E5" s="22">
        <f>C5*D5</f>
        <v>46.88</v>
      </c>
      <c r="F5" s="89"/>
      <c r="G5" t="s">
        <v>87</v>
      </c>
      <c r="H5" s="1">
        <v>4</v>
      </c>
      <c r="I5" s="22">
        <v>2.35</v>
      </c>
      <c r="J5" s="22">
        <f>H5*I5</f>
        <v>9.4</v>
      </c>
      <c r="L5" s="22">
        <f>E5+J5</f>
        <v>56.28</v>
      </c>
    </row>
    <row r="6" spans="1:12" x14ac:dyDescent="0.25">
      <c r="D6" s="22"/>
      <c r="E6" s="22"/>
      <c r="F6" s="89"/>
      <c r="I6" s="22"/>
      <c r="J6" s="22"/>
      <c r="L6" s="22"/>
    </row>
    <row r="7" spans="1:12" x14ac:dyDescent="0.25">
      <c r="D7" s="22"/>
      <c r="E7" s="22"/>
      <c r="F7" s="89"/>
      <c r="I7" s="22"/>
      <c r="J7" s="22"/>
      <c r="L7" s="22"/>
    </row>
    <row r="8" spans="1:12" x14ac:dyDescent="0.25">
      <c r="A8" t="s">
        <v>85</v>
      </c>
      <c r="B8" t="s">
        <v>88</v>
      </c>
      <c r="C8" s="1">
        <v>4</v>
      </c>
      <c r="D8" s="22">
        <v>2.6</v>
      </c>
      <c r="E8" s="22">
        <f>C8*D8</f>
        <v>10.4</v>
      </c>
      <c r="F8" s="89"/>
      <c r="G8" t="s">
        <v>87</v>
      </c>
      <c r="H8" s="1">
        <v>4</v>
      </c>
      <c r="I8" s="22">
        <v>2.35</v>
      </c>
      <c r="J8" s="22">
        <f>H8*I8</f>
        <v>9.4</v>
      </c>
      <c r="L8" s="22">
        <f>E8+J8</f>
        <v>19.8</v>
      </c>
    </row>
    <row r="11" spans="1:12" x14ac:dyDescent="0.25">
      <c r="A11" t="s">
        <v>86</v>
      </c>
      <c r="B11" t="s">
        <v>91</v>
      </c>
      <c r="C11" s="1">
        <v>7</v>
      </c>
      <c r="D11" s="1">
        <v>2.88</v>
      </c>
      <c r="E11" s="22">
        <f>C11*D11</f>
        <v>20.16</v>
      </c>
      <c r="G11" t="s">
        <v>87</v>
      </c>
      <c r="H11" s="1">
        <v>4</v>
      </c>
      <c r="I11" s="22">
        <v>2.35</v>
      </c>
      <c r="J11" s="22">
        <f>H11*I11</f>
        <v>9.4</v>
      </c>
      <c r="L11" s="22">
        <f>E11+J11</f>
        <v>29.560000000000002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workbookViewId="0">
      <selection activeCell="J28" sqref="J28"/>
    </sheetView>
  </sheetViews>
  <sheetFormatPr defaultRowHeight="15" x14ac:dyDescent="0.25"/>
  <cols>
    <col min="1" max="1" width="21.5703125" customWidth="1"/>
    <col min="4" max="5" width="9.140625" style="89"/>
    <col min="7" max="7" width="15.28515625" customWidth="1"/>
    <col min="8" max="8" width="9.140625" style="1"/>
  </cols>
  <sheetData>
    <row r="4" spans="1:8" x14ac:dyDescent="0.25">
      <c r="A4" s="90" t="s">
        <v>73</v>
      </c>
    </row>
    <row r="6" spans="1:8" x14ac:dyDescent="0.25">
      <c r="A6" s="88" t="s">
        <v>79</v>
      </c>
      <c r="B6" s="1" t="s">
        <v>23</v>
      </c>
      <c r="C6" s="1">
        <v>1</v>
      </c>
      <c r="D6" s="22">
        <v>43.58</v>
      </c>
      <c r="E6" s="20">
        <f>(C6*D6)</f>
        <v>43.58</v>
      </c>
    </row>
    <row r="7" spans="1:8" x14ac:dyDescent="0.25">
      <c r="A7" s="88" t="s">
        <v>80</v>
      </c>
      <c r="B7" s="1" t="s">
        <v>23</v>
      </c>
      <c r="C7" s="1">
        <v>1</v>
      </c>
      <c r="D7" s="22">
        <v>56.28</v>
      </c>
      <c r="E7" s="20">
        <f t="shared" ref="E7:E10" si="0">(C7*D7)</f>
        <v>56.28</v>
      </c>
    </row>
    <row r="8" spans="1:8" x14ac:dyDescent="0.25">
      <c r="A8" s="88" t="s">
        <v>81</v>
      </c>
      <c r="B8" s="1" t="s">
        <v>23</v>
      </c>
      <c r="C8" s="1">
        <v>1</v>
      </c>
      <c r="D8" s="22">
        <v>12.75</v>
      </c>
      <c r="E8" s="20">
        <f t="shared" si="0"/>
        <v>12.75</v>
      </c>
    </row>
    <row r="9" spans="1:8" x14ac:dyDescent="0.25">
      <c r="A9" s="88" t="s">
        <v>82</v>
      </c>
      <c r="B9" s="1" t="s">
        <v>84</v>
      </c>
      <c r="C9" s="1">
        <v>1.5</v>
      </c>
      <c r="D9" s="22">
        <v>33</v>
      </c>
      <c r="E9" s="20">
        <f t="shared" si="0"/>
        <v>49.5</v>
      </c>
    </row>
    <row r="10" spans="1:8" x14ac:dyDescent="0.25">
      <c r="A10" s="88" t="s">
        <v>83</v>
      </c>
      <c r="B10" s="1" t="s">
        <v>30</v>
      </c>
      <c r="C10" s="1">
        <v>0.71</v>
      </c>
      <c r="D10" s="22">
        <v>10</v>
      </c>
      <c r="E10" s="20">
        <f t="shared" si="0"/>
        <v>7.1</v>
      </c>
    </row>
    <row r="12" spans="1:8" x14ac:dyDescent="0.25">
      <c r="A12" s="88" t="s">
        <v>12</v>
      </c>
      <c r="E12" s="22">
        <f>SUM(E6:E11)</f>
        <v>169.21</v>
      </c>
      <c r="G12" t="s">
        <v>96</v>
      </c>
      <c r="H12" s="22">
        <f>E12/4</f>
        <v>42.302500000000002</v>
      </c>
    </row>
    <row r="14" spans="1:8" x14ac:dyDescent="0.25">
      <c r="A14" s="90" t="s">
        <v>92</v>
      </c>
    </row>
    <row r="15" spans="1:8" x14ac:dyDescent="0.25">
      <c r="A15" s="88" t="s">
        <v>79</v>
      </c>
      <c r="B15" s="1" t="s">
        <v>23</v>
      </c>
      <c r="C15" s="1">
        <v>1</v>
      </c>
      <c r="D15" s="22">
        <v>43.58</v>
      </c>
      <c r="E15" s="20">
        <f>(C15*D15)</f>
        <v>43.58</v>
      </c>
    </row>
    <row r="16" spans="1:8" x14ac:dyDescent="0.25">
      <c r="A16" s="88" t="s">
        <v>80</v>
      </c>
      <c r="B16" s="1" t="s">
        <v>23</v>
      </c>
      <c r="C16" s="1">
        <v>1</v>
      </c>
      <c r="D16" s="22">
        <v>19.8</v>
      </c>
      <c r="E16" s="20">
        <f t="shared" ref="E16:E19" si="1">(C16*D16)</f>
        <v>19.8</v>
      </c>
    </row>
    <row r="17" spans="1:8" x14ac:dyDescent="0.25">
      <c r="A17" s="88" t="s">
        <v>81</v>
      </c>
      <c r="B17" s="1" t="s">
        <v>23</v>
      </c>
      <c r="C17" s="1">
        <v>1</v>
      </c>
      <c r="D17" s="22">
        <v>12.75</v>
      </c>
      <c r="E17" s="20">
        <f t="shared" si="1"/>
        <v>12.75</v>
      </c>
    </row>
    <row r="18" spans="1:8" x14ac:dyDescent="0.25">
      <c r="A18" s="88" t="s">
        <v>82</v>
      </c>
      <c r="B18" s="1" t="s">
        <v>84</v>
      </c>
      <c r="C18" s="1">
        <v>1.5</v>
      </c>
      <c r="D18" s="22">
        <v>33</v>
      </c>
      <c r="E18" s="20">
        <f t="shared" si="1"/>
        <v>49.5</v>
      </c>
    </row>
    <row r="19" spans="1:8" x14ac:dyDescent="0.25">
      <c r="A19" s="88" t="s">
        <v>83</v>
      </c>
      <c r="B19" s="1" t="s">
        <v>30</v>
      </c>
      <c r="C19" s="1">
        <v>0.71</v>
      </c>
      <c r="D19" s="22">
        <v>10</v>
      </c>
      <c r="E19" s="20">
        <f t="shared" si="1"/>
        <v>7.1</v>
      </c>
    </row>
    <row r="21" spans="1:8" x14ac:dyDescent="0.25">
      <c r="A21" s="88" t="s">
        <v>12</v>
      </c>
      <c r="E21" s="22">
        <f>SUM(E15:E20)</f>
        <v>132.72999999999999</v>
      </c>
      <c r="G21" t="s">
        <v>96</v>
      </c>
      <c r="H21" s="22">
        <f>E21/4</f>
        <v>33.182499999999997</v>
      </c>
    </row>
    <row r="23" spans="1:8" x14ac:dyDescent="0.25">
      <c r="A23" s="90" t="s">
        <v>93</v>
      </c>
    </row>
    <row r="24" spans="1:8" x14ac:dyDescent="0.25">
      <c r="A24" s="88" t="s">
        <v>79</v>
      </c>
      <c r="B24" s="1" t="s">
        <v>23</v>
      </c>
      <c r="C24" s="1">
        <v>1</v>
      </c>
      <c r="D24" s="22">
        <v>43.58</v>
      </c>
      <c r="E24" s="20">
        <f>(C24*D24)</f>
        <v>43.58</v>
      </c>
    </row>
    <row r="25" spans="1:8" x14ac:dyDescent="0.25">
      <c r="A25" s="88" t="s">
        <v>80</v>
      </c>
      <c r="B25" s="1" t="s">
        <v>23</v>
      </c>
      <c r="C25" s="1">
        <v>1</v>
      </c>
      <c r="D25" s="22">
        <v>29.56</v>
      </c>
      <c r="E25" s="20">
        <f t="shared" ref="E25:E28" si="2">(C25*D25)</f>
        <v>29.56</v>
      </c>
    </row>
    <row r="26" spans="1:8" x14ac:dyDescent="0.25">
      <c r="A26" s="88" t="s">
        <v>81</v>
      </c>
      <c r="B26" s="1" t="s">
        <v>23</v>
      </c>
      <c r="C26" s="1">
        <v>1</v>
      </c>
      <c r="D26" s="22">
        <v>12.75</v>
      </c>
      <c r="E26" s="20">
        <f t="shared" si="2"/>
        <v>12.75</v>
      </c>
    </row>
    <row r="27" spans="1:8" x14ac:dyDescent="0.25">
      <c r="A27" s="88" t="s">
        <v>82</v>
      </c>
      <c r="B27" s="1" t="s">
        <v>84</v>
      </c>
      <c r="C27" s="1">
        <v>1.5</v>
      </c>
      <c r="D27" s="22">
        <v>33</v>
      </c>
      <c r="E27" s="20">
        <f t="shared" si="2"/>
        <v>49.5</v>
      </c>
    </row>
    <row r="28" spans="1:8" x14ac:dyDescent="0.25">
      <c r="A28" s="88" t="s">
        <v>83</v>
      </c>
      <c r="B28" s="1" t="s">
        <v>30</v>
      </c>
      <c r="C28" s="1">
        <v>0.71</v>
      </c>
      <c r="D28" s="22">
        <v>10</v>
      </c>
      <c r="E28" s="20">
        <f t="shared" si="2"/>
        <v>7.1</v>
      </c>
    </row>
    <row r="30" spans="1:8" x14ac:dyDescent="0.25">
      <c r="A30" s="88" t="s">
        <v>12</v>
      </c>
      <c r="E30" s="22">
        <f>SUM(E24:E29)</f>
        <v>142.48999999999998</v>
      </c>
      <c r="G30" t="s">
        <v>96</v>
      </c>
      <c r="H30" s="22">
        <f>E30/4</f>
        <v>35.622499999999995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Alfalfa Grass</vt:lpstr>
      <vt:lpstr>Grass</vt:lpstr>
      <vt:lpstr>Clover Grass</vt:lpstr>
      <vt:lpstr>Seed costs</vt:lpstr>
      <vt:lpstr>Establishment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Reedy, Peg</cp:lastModifiedBy>
  <dcterms:created xsi:type="dcterms:W3CDTF">2014-11-17T21:04:33Z</dcterms:created>
  <dcterms:modified xsi:type="dcterms:W3CDTF">2015-08-07T19:39:12Z</dcterms:modified>
</cp:coreProperties>
</file>